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8635" windowHeight="14775"/>
  </bookViews>
  <sheets>
    <sheet name="793883" sheetId="3" r:id="rId1"/>
  </sheets>
  <calcPr calcId="144525"/>
</workbook>
</file>

<file path=xl/calcChain.xml><?xml version="1.0" encoding="utf-8"?>
<calcChain xmlns="http://schemas.openxmlformats.org/spreadsheetml/2006/main">
  <c r="T173" i="3" l="1"/>
  <c r="T171" i="3"/>
  <c r="T170" i="3"/>
  <c r="T169" i="3"/>
  <c r="T168" i="3"/>
  <c r="T167" i="3"/>
  <c r="T166" i="3"/>
  <c r="T165" i="3"/>
  <c r="T164" i="3"/>
  <c r="T163" i="3"/>
  <c r="T162" i="3"/>
  <c r="T161" i="3"/>
  <c r="T160" i="3"/>
  <c r="T159" i="3"/>
  <c r="T158" i="3"/>
  <c r="T157" i="3"/>
  <c r="T156" i="3"/>
  <c r="T155" i="3"/>
  <c r="T154" i="3"/>
  <c r="T153" i="3"/>
  <c r="T152" i="3"/>
  <c r="T151" i="3"/>
  <c r="T150" i="3"/>
  <c r="T149" i="3"/>
  <c r="T148" i="3"/>
  <c r="T147" i="3"/>
  <c r="T146" i="3"/>
  <c r="T145" i="3"/>
  <c r="T144" i="3"/>
  <c r="T143" i="3"/>
  <c r="T142" i="3"/>
  <c r="T141" i="3"/>
  <c r="T140" i="3"/>
  <c r="T139" i="3"/>
  <c r="T138" i="3"/>
  <c r="T137" i="3"/>
  <c r="T136" i="3"/>
  <c r="T135" i="3"/>
  <c r="T134" i="3"/>
  <c r="T133" i="3"/>
  <c r="T132" i="3"/>
  <c r="T131" i="3"/>
  <c r="T130" i="3"/>
  <c r="T129" i="3"/>
  <c r="T128" i="3"/>
  <c r="T127" i="3"/>
  <c r="T126" i="3"/>
  <c r="T125" i="3"/>
  <c r="T124" i="3"/>
  <c r="T123" i="3"/>
  <c r="T122" i="3"/>
  <c r="T121" i="3"/>
  <c r="T120" i="3"/>
  <c r="T119" i="3"/>
  <c r="T118" i="3"/>
  <c r="T117" i="3"/>
  <c r="T116" i="3"/>
  <c r="T115" i="3"/>
  <c r="T114" i="3"/>
  <c r="T113" i="3"/>
  <c r="T112" i="3"/>
  <c r="T111" i="3"/>
  <c r="T110" i="3"/>
  <c r="T109" i="3"/>
  <c r="T108" i="3"/>
  <c r="T107" i="3"/>
  <c r="T106" i="3"/>
  <c r="T105" i="3"/>
  <c r="T104" i="3"/>
  <c r="T103" i="3"/>
  <c r="T102" i="3"/>
  <c r="T101" i="3"/>
  <c r="T100" i="3"/>
  <c r="T99" i="3"/>
  <c r="T98" i="3"/>
  <c r="T97" i="3"/>
  <c r="T96" i="3"/>
  <c r="T95" i="3"/>
  <c r="T94" i="3"/>
  <c r="T93" i="3"/>
  <c r="T92" i="3"/>
  <c r="T91" i="3"/>
  <c r="T90" i="3"/>
  <c r="T89" i="3"/>
  <c r="T88" i="3"/>
  <c r="T87" i="3"/>
  <c r="T86" i="3"/>
  <c r="T85" i="3"/>
  <c r="T84" i="3"/>
  <c r="T83" i="3"/>
  <c r="T82" i="3"/>
  <c r="T81" i="3"/>
  <c r="T80" i="3"/>
  <c r="T79" i="3"/>
  <c r="T78" i="3"/>
  <c r="T77" i="3"/>
  <c r="T74" i="3"/>
  <c r="T69" i="3"/>
  <c r="T68" i="3"/>
  <c r="T67" i="3"/>
  <c r="T66" i="3"/>
  <c r="T65" i="3"/>
  <c r="T64" i="3"/>
  <c r="T63" i="3"/>
  <c r="T62" i="3"/>
  <c r="T61" i="3"/>
  <c r="T60" i="3"/>
  <c r="T59" i="3"/>
  <c r="T58" i="3"/>
  <c r="T57" i="3"/>
  <c r="T56" i="3"/>
  <c r="T55" i="3"/>
  <c r="T54" i="3"/>
  <c r="T53" i="3"/>
  <c r="T50" i="3"/>
  <c r="T49" i="3"/>
  <c r="T48" i="3"/>
  <c r="T47" i="3"/>
  <c r="T45" i="3"/>
  <c r="T44" i="3"/>
  <c r="T43" i="3"/>
  <c r="T42" i="3"/>
  <c r="P68" i="3"/>
  <c r="K127" i="3"/>
  <c r="S127" i="3" s="1"/>
  <c r="K126" i="3"/>
  <c r="K125" i="3"/>
  <c r="K124" i="3"/>
  <c r="K123" i="3"/>
  <c r="S123" i="3" s="1"/>
  <c r="K122" i="3"/>
  <c r="S122" i="3" s="1"/>
  <c r="K121" i="3"/>
  <c r="K120" i="3"/>
  <c r="K119" i="3"/>
  <c r="S119" i="3" s="1"/>
  <c r="K118" i="3"/>
  <c r="K117" i="3"/>
  <c r="K116" i="3"/>
  <c r="K115" i="3"/>
  <c r="K114" i="3"/>
  <c r="K113" i="3"/>
  <c r="K112" i="3"/>
  <c r="K111" i="3"/>
  <c r="K110" i="3"/>
  <c r="K109" i="3"/>
  <c r="K108" i="3"/>
  <c r="S108" i="3" s="1"/>
  <c r="K107" i="3"/>
  <c r="K106" i="3"/>
  <c r="S106" i="3" s="1"/>
  <c r="K105" i="3"/>
  <c r="K104" i="3"/>
  <c r="K103" i="3"/>
  <c r="S103" i="3" s="1"/>
  <c r="K102" i="3"/>
  <c r="S102" i="3" s="1"/>
  <c r="K101" i="3"/>
  <c r="K100" i="3"/>
  <c r="S100" i="3" s="1"/>
  <c r="K99" i="3"/>
  <c r="K98" i="3"/>
  <c r="K97" i="3"/>
  <c r="K96" i="3"/>
  <c r="K95" i="3"/>
  <c r="S95" i="3" s="1"/>
  <c r="K94" i="3"/>
  <c r="S94" i="3" s="1"/>
  <c r="K93" i="3"/>
  <c r="K92" i="3"/>
  <c r="S92" i="3" s="1"/>
  <c r="K91" i="3"/>
  <c r="K90" i="3"/>
  <c r="K89" i="3"/>
  <c r="S89" i="3" s="1"/>
  <c r="K88" i="3"/>
  <c r="S88" i="3" s="1"/>
  <c r="K87" i="3"/>
  <c r="K86" i="3"/>
  <c r="K85" i="3"/>
  <c r="K84" i="3"/>
  <c r="K83" i="3"/>
  <c r="K82" i="3"/>
  <c r="K81" i="3"/>
  <c r="S81" i="3" s="1"/>
  <c r="K80" i="3"/>
  <c r="K79" i="3"/>
  <c r="S79" i="3" s="1"/>
  <c r="K78" i="3"/>
  <c r="K77" i="3"/>
  <c r="K75" i="3"/>
  <c r="K74" i="3"/>
  <c r="S74" i="3" s="1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S57" i="3" s="1"/>
  <c r="K56" i="3"/>
  <c r="K55" i="3"/>
  <c r="K54" i="3"/>
  <c r="K53" i="3"/>
  <c r="K51" i="3"/>
  <c r="K50" i="3"/>
  <c r="K49" i="3"/>
  <c r="S49" i="3" s="1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N68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S22" i="3" s="1"/>
  <c r="K21" i="3"/>
  <c r="K20" i="3"/>
  <c r="K19" i="3"/>
  <c r="S19" i="3" s="1"/>
  <c r="T19" i="3" s="1"/>
  <c r="K18" i="3"/>
  <c r="K17" i="3"/>
  <c r="K16" i="3"/>
  <c r="K15" i="3"/>
  <c r="J178" i="3"/>
  <c r="J177" i="3"/>
  <c r="J176" i="3"/>
  <c r="J173" i="3"/>
  <c r="J171" i="3"/>
  <c r="J162" i="3"/>
  <c r="K162" i="3" s="1"/>
  <c r="S162" i="3" s="1"/>
  <c r="J159" i="3"/>
  <c r="J157" i="3"/>
  <c r="J152" i="3"/>
  <c r="J131" i="3"/>
  <c r="J108" i="3"/>
  <c r="J98" i="3"/>
  <c r="J93" i="3"/>
  <c r="J85" i="3"/>
  <c r="J75" i="3"/>
  <c r="J74" i="3"/>
  <c r="J69" i="3"/>
  <c r="J68" i="3"/>
  <c r="J66" i="3"/>
  <c r="J64" i="3"/>
  <c r="J62" i="3"/>
  <c r="J56" i="3"/>
  <c r="E178" i="3"/>
  <c r="E177" i="3"/>
  <c r="E176" i="3"/>
  <c r="E173" i="3"/>
  <c r="E171" i="3"/>
  <c r="E162" i="3"/>
  <c r="E159" i="3"/>
  <c r="E157" i="3"/>
  <c r="E152" i="3"/>
  <c r="E131" i="3"/>
  <c r="E108" i="3"/>
  <c r="E98" i="3"/>
  <c r="E93" i="3"/>
  <c r="E85" i="3"/>
  <c r="E75" i="3"/>
  <c r="E74" i="3"/>
  <c r="E69" i="3"/>
  <c r="E68" i="3"/>
  <c r="E66" i="3"/>
  <c r="E64" i="3"/>
  <c r="E62" i="3"/>
  <c r="E56" i="3"/>
  <c r="E51" i="3"/>
  <c r="E50" i="3"/>
  <c r="E46" i="3"/>
  <c r="E45" i="3"/>
  <c r="E39" i="3"/>
  <c r="E36" i="3"/>
  <c r="E30" i="3"/>
  <c r="E26" i="3"/>
  <c r="E22" i="3"/>
  <c r="E17" i="3"/>
  <c r="J51" i="3"/>
  <c r="J50" i="3"/>
  <c r="J46" i="3"/>
  <c r="J45" i="3"/>
  <c r="J39" i="3"/>
  <c r="J36" i="3"/>
  <c r="J30" i="3"/>
  <c r="J26" i="3"/>
  <c r="J22" i="3"/>
  <c r="J17" i="3"/>
  <c r="I178" i="3"/>
  <c r="I177" i="3"/>
  <c r="I176" i="3"/>
  <c r="I173" i="3"/>
  <c r="I171" i="3"/>
  <c r="I162" i="3"/>
  <c r="I159" i="3"/>
  <c r="I157" i="3"/>
  <c r="I152" i="3"/>
  <c r="I131" i="3"/>
  <c r="I108" i="3"/>
  <c r="I98" i="3"/>
  <c r="I93" i="3"/>
  <c r="I85" i="3"/>
  <c r="I75" i="3"/>
  <c r="I74" i="3"/>
  <c r="I69" i="3"/>
  <c r="I68" i="3"/>
  <c r="I66" i="3"/>
  <c r="I64" i="3"/>
  <c r="I62" i="3"/>
  <c r="I56" i="3"/>
  <c r="I51" i="3"/>
  <c r="I50" i="3"/>
  <c r="I46" i="3"/>
  <c r="I45" i="3"/>
  <c r="I39" i="3"/>
  <c r="I36" i="3"/>
  <c r="I30" i="3"/>
  <c r="I26" i="3"/>
  <c r="I22" i="3"/>
  <c r="I17" i="3"/>
  <c r="H178" i="3"/>
  <c r="H177" i="3"/>
  <c r="H176" i="3"/>
  <c r="H173" i="3"/>
  <c r="H171" i="3"/>
  <c r="H162" i="3"/>
  <c r="H159" i="3"/>
  <c r="H157" i="3"/>
  <c r="H152" i="3"/>
  <c r="H131" i="3"/>
  <c r="H108" i="3"/>
  <c r="H98" i="3"/>
  <c r="H93" i="3"/>
  <c r="H85" i="3"/>
  <c r="H75" i="3"/>
  <c r="H74" i="3"/>
  <c r="H69" i="3"/>
  <c r="H68" i="3"/>
  <c r="H66" i="3"/>
  <c r="H64" i="3"/>
  <c r="H62" i="3"/>
  <c r="H56" i="3"/>
  <c r="H51" i="3"/>
  <c r="H50" i="3"/>
  <c r="H46" i="3"/>
  <c r="H45" i="3"/>
  <c r="H39" i="3"/>
  <c r="H36" i="3"/>
  <c r="H30" i="3"/>
  <c r="H26" i="3"/>
  <c r="H22" i="3"/>
  <c r="H17" i="3"/>
  <c r="G178" i="3"/>
  <c r="G177" i="3"/>
  <c r="G176" i="3"/>
  <c r="G173" i="3"/>
  <c r="G171" i="3"/>
  <c r="G162" i="3"/>
  <c r="G159" i="3"/>
  <c r="G157" i="3"/>
  <c r="G152" i="3"/>
  <c r="G131" i="3"/>
  <c r="G108" i="3"/>
  <c r="G98" i="3"/>
  <c r="G93" i="3"/>
  <c r="G85" i="3"/>
  <c r="G75" i="3"/>
  <c r="G74" i="3"/>
  <c r="G69" i="3"/>
  <c r="G68" i="3"/>
  <c r="G66" i="3"/>
  <c r="G64" i="3"/>
  <c r="G62" i="3"/>
  <c r="G56" i="3"/>
  <c r="G51" i="3"/>
  <c r="G50" i="3"/>
  <c r="G46" i="3"/>
  <c r="G45" i="3"/>
  <c r="G39" i="3"/>
  <c r="G36" i="3"/>
  <c r="G30" i="3"/>
  <c r="G26" i="3"/>
  <c r="G22" i="3"/>
  <c r="G17" i="3"/>
  <c r="F178" i="3"/>
  <c r="F177" i="3"/>
  <c r="F176" i="3"/>
  <c r="F173" i="3"/>
  <c r="F171" i="3"/>
  <c r="F162" i="3"/>
  <c r="F159" i="3"/>
  <c r="F157" i="3"/>
  <c r="F152" i="3"/>
  <c r="K152" i="3" s="1"/>
  <c r="S152" i="3" s="1"/>
  <c r="F131" i="3"/>
  <c r="K131" i="3" s="1"/>
  <c r="S131" i="3" s="1"/>
  <c r="F108" i="3"/>
  <c r="F98" i="3"/>
  <c r="F93" i="3"/>
  <c r="F85" i="3"/>
  <c r="F75" i="3"/>
  <c r="F74" i="3"/>
  <c r="F69" i="3"/>
  <c r="F68" i="3"/>
  <c r="F66" i="3"/>
  <c r="F64" i="3"/>
  <c r="F62" i="3"/>
  <c r="F56" i="3"/>
  <c r="F51" i="3"/>
  <c r="F50" i="3"/>
  <c r="F46" i="3"/>
  <c r="F45" i="3"/>
  <c r="F39" i="3"/>
  <c r="F36" i="3"/>
  <c r="F30" i="3"/>
  <c r="F26" i="3"/>
  <c r="F22" i="3"/>
  <c r="F17" i="3"/>
  <c r="T40" i="3"/>
  <c r="T38" i="3"/>
  <c r="T35" i="3"/>
  <c r="T28" i="3"/>
  <c r="T25" i="3"/>
  <c r="T24" i="3"/>
  <c r="T21" i="3"/>
  <c r="S175" i="3"/>
  <c r="S174" i="3"/>
  <c r="S170" i="3"/>
  <c r="S169" i="3"/>
  <c r="S168" i="3"/>
  <c r="S167" i="3"/>
  <c r="S166" i="3"/>
  <c r="S165" i="3"/>
  <c r="S164" i="3"/>
  <c r="S163" i="3"/>
  <c r="S161" i="3"/>
  <c r="S160" i="3"/>
  <c r="S158" i="3"/>
  <c r="S156" i="3"/>
  <c r="S155" i="3"/>
  <c r="S154" i="3"/>
  <c r="S153" i="3"/>
  <c r="S151" i="3"/>
  <c r="S150" i="3"/>
  <c r="S149" i="3"/>
  <c r="S148" i="3"/>
  <c r="S147" i="3"/>
  <c r="S146" i="3"/>
  <c r="S145" i="3"/>
  <c r="S144" i="3"/>
  <c r="S143" i="3"/>
  <c r="S142" i="3"/>
  <c r="S141" i="3"/>
  <c r="S140" i="3"/>
  <c r="S139" i="3"/>
  <c r="S138" i="3"/>
  <c r="S137" i="3"/>
  <c r="S136" i="3"/>
  <c r="S135" i="3"/>
  <c r="S134" i="3"/>
  <c r="S133" i="3"/>
  <c r="S132" i="3"/>
  <c r="S130" i="3"/>
  <c r="S129" i="3"/>
  <c r="S128" i="3"/>
  <c r="S126" i="3"/>
  <c r="S125" i="3"/>
  <c r="S124" i="3"/>
  <c r="S121" i="3"/>
  <c r="S120" i="3"/>
  <c r="S118" i="3"/>
  <c r="S117" i="3"/>
  <c r="S116" i="3"/>
  <c r="S115" i="3"/>
  <c r="S114" i="3"/>
  <c r="S113" i="3"/>
  <c r="S112" i="3"/>
  <c r="S111" i="3"/>
  <c r="S110" i="3"/>
  <c r="S109" i="3"/>
  <c r="S107" i="3"/>
  <c r="S105" i="3"/>
  <c r="S104" i="3"/>
  <c r="S101" i="3"/>
  <c r="S99" i="3"/>
  <c r="S98" i="3"/>
  <c r="S97" i="3"/>
  <c r="S96" i="3"/>
  <c r="S93" i="3"/>
  <c r="S91" i="3"/>
  <c r="S90" i="3"/>
  <c r="S87" i="3"/>
  <c r="S86" i="3"/>
  <c r="S85" i="3"/>
  <c r="S84" i="3"/>
  <c r="S83" i="3"/>
  <c r="S82" i="3"/>
  <c r="S80" i="3"/>
  <c r="S78" i="3"/>
  <c r="S77" i="3"/>
  <c r="S75" i="3"/>
  <c r="S73" i="3"/>
  <c r="S72" i="3"/>
  <c r="S71" i="3"/>
  <c r="S70" i="3"/>
  <c r="S69" i="3"/>
  <c r="S68" i="3"/>
  <c r="S67" i="3"/>
  <c r="S66" i="3"/>
  <c r="S65" i="3"/>
  <c r="S64" i="3"/>
  <c r="S63" i="3"/>
  <c r="S62" i="3"/>
  <c r="S61" i="3"/>
  <c r="S60" i="3"/>
  <c r="S59" i="3"/>
  <c r="S58" i="3"/>
  <c r="S56" i="3"/>
  <c r="S55" i="3"/>
  <c r="S54" i="3"/>
  <c r="S53" i="3"/>
  <c r="S51" i="3"/>
  <c r="S50" i="3"/>
  <c r="S48" i="3"/>
  <c r="S47" i="3"/>
  <c r="S46" i="3"/>
  <c r="S45" i="3"/>
  <c r="S44" i="3"/>
  <c r="S43" i="3"/>
  <c r="S42" i="3"/>
  <c r="S41" i="3"/>
  <c r="T41" i="3" s="1"/>
  <c r="S40" i="3"/>
  <c r="S39" i="3"/>
  <c r="T39" i="3" s="1"/>
  <c r="S38" i="3"/>
  <c r="S37" i="3"/>
  <c r="T37" i="3" s="1"/>
  <c r="S36" i="3"/>
  <c r="S35" i="3"/>
  <c r="S34" i="3"/>
  <c r="T34" i="3" s="1"/>
  <c r="S33" i="3"/>
  <c r="T33" i="3" s="1"/>
  <c r="S32" i="3"/>
  <c r="S31" i="3"/>
  <c r="S30" i="3"/>
  <c r="S29" i="3"/>
  <c r="T29" i="3" s="1"/>
  <c r="S28" i="3"/>
  <c r="S27" i="3"/>
  <c r="S26" i="3"/>
  <c r="S25" i="3"/>
  <c r="S24" i="3"/>
  <c r="S23" i="3"/>
  <c r="S21" i="3"/>
  <c r="S20" i="3"/>
  <c r="S18" i="3"/>
  <c r="S17" i="3"/>
  <c r="S16" i="3"/>
  <c r="T16" i="3" s="1"/>
  <c r="S15" i="3"/>
  <c r="Q178" i="3"/>
  <c r="Q177" i="3"/>
  <c r="Q176" i="3"/>
  <c r="Q173" i="3"/>
  <c r="Q171" i="3"/>
  <c r="Q162" i="3"/>
  <c r="Q159" i="3"/>
  <c r="Q157" i="3"/>
  <c r="Q152" i="3"/>
  <c r="Q131" i="3"/>
  <c r="Q108" i="3"/>
  <c r="Q98" i="3"/>
  <c r="Q93" i="3"/>
  <c r="Q85" i="3"/>
  <c r="Q75" i="3"/>
  <c r="Q74" i="3"/>
  <c r="Q69" i="3"/>
  <c r="Q68" i="3"/>
  <c r="Q66" i="3"/>
  <c r="Q64" i="3"/>
  <c r="Q62" i="3"/>
  <c r="Q56" i="3"/>
  <c r="Q51" i="3"/>
  <c r="Q50" i="3"/>
  <c r="Q46" i="3"/>
  <c r="Q45" i="3"/>
  <c r="Q39" i="3"/>
  <c r="Q36" i="3"/>
  <c r="Q30" i="3"/>
  <c r="Q26" i="3"/>
  <c r="Q22" i="3"/>
  <c r="Q17" i="3"/>
  <c r="P69" i="3"/>
  <c r="O178" i="3"/>
  <c r="O177" i="3"/>
  <c r="O176" i="3"/>
  <c r="O173" i="3"/>
  <c r="O171" i="3"/>
  <c r="O162" i="3"/>
  <c r="O159" i="3"/>
  <c r="O157" i="3"/>
  <c r="O152" i="3"/>
  <c r="O131" i="3"/>
  <c r="O108" i="3"/>
  <c r="O98" i="3"/>
  <c r="O93" i="3"/>
  <c r="O85" i="3"/>
  <c r="O75" i="3"/>
  <c r="O74" i="3"/>
  <c r="O69" i="3"/>
  <c r="O68" i="3"/>
  <c r="O66" i="3"/>
  <c r="O64" i="3"/>
  <c r="O62" i="3"/>
  <c r="O56" i="3"/>
  <c r="O51" i="3"/>
  <c r="O50" i="3"/>
  <c r="O46" i="3"/>
  <c r="O45" i="3"/>
  <c r="O39" i="3"/>
  <c r="O36" i="3"/>
  <c r="O30" i="3"/>
  <c r="O26" i="3"/>
  <c r="O22" i="3"/>
  <c r="O17" i="3"/>
  <c r="M178" i="3"/>
  <c r="M177" i="3"/>
  <c r="M176" i="3"/>
  <c r="M173" i="3"/>
  <c r="M171" i="3"/>
  <c r="M162" i="3"/>
  <c r="M159" i="3"/>
  <c r="M157" i="3"/>
  <c r="M152" i="3"/>
  <c r="M131" i="3"/>
  <c r="M108" i="3"/>
  <c r="M98" i="3"/>
  <c r="M93" i="3"/>
  <c r="M85" i="3"/>
  <c r="M75" i="3"/>
  <c r="M74" i="3"/>
  <c r="M69" i="3"/>
  <c r="M68" i="3"/>
  <c r="M66" i="3"/>
  <c r="M62" i="3"/>
  <c r="M56" i="3"/>
  <c r="M64" i="3"/>
  <c r="M51" i="3"/>
  <c r="M50" i="3"/>
  <c r="M46" i="3"/>
  <c r="M45" i="3"/>
  <c r="M39" i="3"/>
  <c r="M36" i="3"/>
  <c r="M30" i="3"/>
  <c r="M26" i="3"/>
  <c r="M22" i="3"/>
  <c r="M17" i="3"/>
  <c r="L75" i="3"/>
  <c r="L74" i="3"/>
  <c r="L69" i="3"/>
  <c r="L51" i="3"/>
  <c r="L46" i="3"/>
  <c r="K178" i="3"/>
  <c r="S178" i="3" s="1"/>
  <c r="K177" i="3"/>
  <c r="S177" i="3" s="1"/>
  <c r="K176" i="3"/>
  <c r="S176" i="3" s="1"/>
  <c r="K175" i="3"/>
  <c r="K174" i="3"/>
  <c r="K173" i="3"/>
  <c r="S173" i="3" s="1"/>
  <c r="K171" i="3"/>
  <c r="S171" i="3" s="1"/>
  <c r="K170" i="3"/>
  <c r="K169" i="3"/>
  <c r="K168" i="3"/>
  <c r="K167" i="3"/>
  <c r="K166" i="3"/>
  <c r="K165" i="3"/>
  <c r="K164" i="3"/>
  <c r="K163" i="3"/>
  <c r="K161" i="3"/>
  <c r="K160" i="3"/>
  <c r="K159" i="3"/>
  <c r="S159" i="3" s="1"/>
  <c r="K158" i="3"/>
  <c r="K156" i="3"/>
  <c r="K155" i="3"/>
  <c r="K154" i="3"/>
  <c r="K153" i="3"/>
  <c r="K151" i="3"/>
  <c r="K150" i="3"/>
  <c r="K149" i="3"/>
  <c r="K148" i="3"/>
  <c r="K147" i="3"/>
  <c r="K146" i="3"/>
  <c r="K145" i="3"/>
  <c r="K144" i="3"/>
  <c r="K143" i="3"/>
  <c r="K142" i="3"/>
  <c r="K141" i="3"/>
  <c r="K140" i="3"/>
  <c r="K139" i="3"/>
  <c r="K138" i="3"/>
  <c r="K137" i="3"/>
  <c r="K136" i="3"/>
  <c r="K135" i="3"/>
  <c r="K134" i="3"/>
  <c r="K133" i="3"/>
  <c r="K132" i="3"/>
  <c r="K130" i="3"/>
  <c r="K129" i="3"/>
  <c r="K128" i="3"/>
  <c r="T12" i="3" l="1"/>
  <c r="K157" i="3"/>
  <c r="S157" i="3" s="1"/>
</calcChain>
</file>

<file path=xl/sharedStrings.xml><?xml version="1.0" encoding="utf-8"?>
<sst xmlns="http://schemas.openxmlformats.org/spreadsheetml/2006/main" count="874" uniqueCount="535">
  <si>
    <t>MODELLO CP FASE 1 - Attribuzione Costi e Ricavi Diretti ai Centri di Costo/Ricavo Aziendali</t>
  </si>
  <si>
    <t>Presidio</t>
  </si>
  <si>
    <t>OSPEDALI RIUNITI DEL CANAVESE</t>
  </si>
  <si>
    <t/>
  </si>
  <si>
    <t>FASE 1: Attribuzione Costi e Ricavi Diretti ai Centri di Costo/Ricavo Aziendali</t>
  </si>
  <si>
    <t>SOTTOSEZIONE</t>
  </si>
  <si>
    <t>Centri di Presidio:</t>
  </si>
  <si>
    <t>VOCE CP</t>
  </si>
  <si>
    <t>VOCE CE</t>
  </si>
  <si>
    <t>DESCRIZIONE VOCE CP</t>
  </si>
  <si>
    <t>CE</t>
  </si>
  <si>
    <t>Finali e Intermedi</t>
  </si>
  <si>
    <t>di Supporto</t>
  </si>
  <si>
    <t>di Servizi</t>
  </si>
  <si>
    <t>Generali</t>
  </si>
  <si>
    <t>Totale Costi</t>
  </si>
  <si>
    <t>Centri</t>
  </si>
  <si>
    <t>Centri di Servizi</t>
  </si>
  <si>
    <t>Costi</t>
  </si>
  <si>
    <t>Totale Azienda</t>
  </si>
  <si>
    <t>Strutture HSP</t>
  </si>
  <si>
    <t>Strutture STS</t>
  </si>
  <si>
    <t>Sanitario</t>
  </si>
  <si>
    <t>Alberghieri</t>
  </si>
  <si>
    <t>e Ricavi</t>
  </si>
  <si>
    <t>di</t>
  </si>
  <si>
    <t>Amministrativi</t>
  </si>
  <si>
    <t>(in quadratura CE)</t>
  </si>
  <si>
    <t>Differenza (CE-L)</t>
  </si>
  <si>
    <t>Diretti di Presidio</t>
  </si>
  <si>
    <t>Territorio</t>
  </si>
  <si>
    <t>e Centrali Aziendali</t>
  </si>
  <si>
    <t>non ripartiti</t>
  </si>
  <si>
    <t>solo per i valori da CE</t>
  </si>
  <si>
    <t>A</t>
  </si>
  <si>
    <t>B</t>
  </si>
  <si>
    <t>C</t>
  </si>
  <si>
    <t>D</t>
  </si>
  <si>
    <t>E</t>
  </si>
  <si>
    <t>F = A +B+ C+ D+ E</t>
  </si>
  <si>
    <t>G</t>
  </si>
  <si>
    <t>H</t>
  </si>
  <si>
    <t>I</t>
  </si>
  <si>
    <t>L=F+G+H+I</t>
  </si>
  <si>
    <t>PARTE I RICAVI</t>
  </si>
  <si>
    <t>SEZIONE I - FINANZIAMENTO DA REGIONE</t>
  </si>
  <si>
    <t>R01</t>
  </si>
  <si>
    <t>R01010</t>
  </si>
  <si>
    <t>Ricavo Figurativo_R01010</t>
  </si>
  <si>
    <t>Ricavi Prestazioni Ricovero Residenti ASL</t>
  </si>
  <si>
    <t>0</t>
  </si>
  <si>
    <t>R01020</t>
  </si>
  <si>
    <t>AA0350+AA0460</t>
  </si>
  <si>
    <t>Ricavi Prestazioni Ricovero Non Residenti</t>
  </si>
  <si>
    <t>R01TOT</t>
  </si>
  <si>
    <t>Totale PRESTAZIONI RICOVERO</t>
  </si>
  <si>
    <t>R02</t>
  </si>
  <si>
    <t>R02010</t>
  </si>
  <si>
    <t>Ricavo Figurativo_R02010</t>
  </si>
  <si>
    <t>Ricavi Prestazioni Ambulatoriale Residenti ASL</t>
  </si>
  <si>
    <t>R02020</t>
  </si>
  <si>
    <t>AA0360+AA0470+AA0950+AA0960</t>
  </si>
  <si>
    <t>Ricavi Prestazioni Ambulatoriale Non Residenti</t>
  </si>
  <si>
    <t>R02030</t>
  </si>
  <si>
    <t>Ricavo Figurativo_R02030</t>
  </si>
  <si>
    <t>Ricavi Cessione Emocomponenti Residenti ASL</t>
  </si>
  <si>
    <t>R02040</t>
  </si>
  <si>
    <t>AA0550+AA0424</t>
  </si>
  <si>
    <t>Ricavi Cessione Emocomponenti Non Residenti</t>
  </si>
  <si>
    <t>R02TOT</t>
  </si>
  <si>
    <t>Totale PRESTAZIONI AMBULATORIALE</t>
  </si>
  <si>
    <t>R03</t>
  </si>
  <si>
    <t>R03010</t>
  </si>
  <si>
    <t>Ricavo Figurativo_R03010</t>
  </si>
  <si>
    <t>Ricavi Prestazioni PS Residenti ASL</t>
  </si>
  <si>
    <t>R03020</t>
  </si>
  <si>
    <t>AA0361+ AA0471</t>
  </si>
  <si>
    <t>Ricavi PS Non Residenti</t>
  </si>
  <si>
    <t>R03030</t>
  </si>
  <si>
    <t>AA0631</t>
  </si>
  <si>
    <t xml:space="preserve">mobilità attiva extraregione da privati - prestazioni PS SSN non seguite da ricovero </t>
  </si>
  <si>
    <t>R03TOT</t>
  </si>
  <si>
    <t>Totale PRONTO SOCCORSO (Prestazioni non seguite da ricovero)</t>
  </si>
  <si>
    <t>R04</t>
  </si>
  <si>
    <t>R04010</t>
  </si>
  <si>
    <t>Ricavo Figurativo_R04010</t>
  </si>
  <si>
    <t>Ricavi Prestazioni File F Residenti ASL</t>
  </si>
  <si>
    <t>R04020</t>
  </si>
  <si>
    <t>AA0380+AA0490</t>
  </si>
  <si>
    <t>Ricavi Prestazioni File F Non Residenti</t>
  </si>
  <si>
    <t>R04030</t>
  </si>
  <si>
    <t>AA0640</t>
  </si>
  <si>
    <t>mobilità attiva extraregionale da privati - prest.di file F</t>
  </si>
  <si>
    <t>R04TOT</t>
  </si>
  <si>
    <t>Totale DISTRIBUZIONE DIRETTA FARMACI</t>
  </si>
  <si>
    <t>R05</t>
  </si>
  <si>
    <t>R05010</t>
  </si>
  <si>
    <t>Ricavo Figurativo_R05010</t>
  </si>
  <si>
    <t xml:space="preserve">Ricavi Prest.Trasporto Sanitario Residenti ASL </t>
  </si>
  <si>
    <t>R05020</t>
  </si>
  <si>
    <t>Ricavo Figurativo_R05020</t>
  </si>
  <si>
    <t>Ricavi Altre Prestazioni Sanitarie Residenti ASL</t>
  </si>
  <si>
    <t>R05030</t>
  </si>
  <si>
    <t>AA0420+AA0530</t>
  </si>
  <si>
    <t>Ricavi Prest.Trasporto Sanitario Non Residenti</t>
  </si>
  <si>
    <t>R05040</t>
  </si>
  <si>
    <t>AA0421+AA0422+AA0423+AA0425+AA0430+AA0541+AA0542+AA0570+AA0561+AA0970</t>
  </si>
  <si>
    <t>Ricavi Altre Prestazioni Sanitarie Non Residenti</t>
  </si>
  <si>
    <t>R05050</t>
  </si>
  <si>
    <t>AA0370+AA0390+AA0400+AA0410+AA0480+AA0500+AA0510+AA0520+AA0620+AA0630+AA0650</t>
  </si>
  <si>
    <t>Ricavi Prestazioni Sanitarie Non di Competenza dei Presidi Ospedalieri</t>
  </si>
  <si>
    <t>R05TOT</t>
  </si>
  <si>
    <t>Totale ALTRE PRESTAZIONI SANITARIE E SOCIOSANITARIE</t>
  </si>
  <si>
    <t>R06</t>
  </si>
  <si>
    <t>R06010</t>
  </si>
  <si>
    <t>AA0034</t>
  </si>
  <si>
    <t>Funzioni - Pronto Soccorso</t>
  </si>
  <si>
    <t>R06020</t>
  </si>
  <si>
    <t>AA0035</t>
  </si>
  <si>
    <t>Funzioni - Altro</t>
  </si>
  <si>
    <t>AA0033</t>
  </si>
  <si>
    <t>R06TOT</t>
  </si>
  <si>
    <t>Totale FINANZIAMENTO FUNZIONI</t>
  </si>
  <si>
    <t>R07</t>
  </si>
  <si>
    <t>R07010</t>
  </si>
  <si>
    <t>AA0040+AA0280-BA2780</t>
  </si>
  <si>
    <t xml:space="preserve">FSR vincolato di competenza dell'esercizio </t>
  </si>
  <si>
    <t>R07020</t>
  </si>
  <si>
    <t>AA0070+AA0290-BA2790</t>
  </si>
  <si>
    <t>Contributi da Regione Extra Fondo Vincolato</t>
  </si>
  <si>
    <t>R07030</t>
  </si>
  <si>
    <t>AA0090</t>
  </si>
  <si>
    <t>Contributi da Regione Extra Fondo LEA Aggiuntivi</t>
  </si>
  <si>
    <t>R07040</t>
  </si>
  <si>
    <t>AA0190+AA0200+AA0300-BA2800</t>
  </si>
  <si>
    <t>Contributi Ministero Salute per Ricerca</t>
  </si>
  <si>
    <t>R07050</t>
  </si>
  <si>
    <t>AA0210</t>
  </si>
  <si>
    <t>Contributi da Regione Extra Fondo per Ricerca</t>
  </si>
  <si>
    <t>R07TOT</t>
  </si>
  <si>
    <t>Totale FONDI VINCOLATI</t>
  </si>
  <si>
    <t>R08</t>
  </si>
  <si>
    <t>R08TOT</t>
  </si>
  <si>
    <t>TOTALE REMUNERAZIONE TARIFFARIA ED EXTRA-TARIFFARIA (R1+R2+R3+R4+R5+R6+R7)</t>
  </si>
  <si>
    <t>R09</t>
  </si>
  <si>
    <t>R09010</t>
  </si>
  <si>
    <t>AA0031+AA0032+AA0036+AA0271-BA2771</t>
  </si>
  <si>
    <t>Contributo Regione Quota FSR Indistinto (solo Quota Capitaria e Altro) + l'indistinto finalizzato al netto dell'accantonamento</t>
  </si>
  <si>
    <t>R09020</t>
  </si>
  <si>
    <t>AA0080+AA0100</t>
  </si>
  <si>
    <t>Contributo Regione Extra Fondo</t>
  </si>
  <si>
    <t>R09030</t>
  </si>
  <si>
    <t>AA0240</t>
  </si>
  <si>
    <t>Rettifica Contributi C/Esercizio per Destinazione ad Investimenti</t>
  </si>
  <si>
    <t xml:space="preserve">R09TOT </t>
  </si>
  <si>
    <t>Totale FINANZIAMENTO INDISTINTO</t>
  </si>
  <si>
    <t>R10</t>
  </si>
  <si>
    <t>R10TOT</t>
  </si>
  <si>
    <t>TOTALE FINANZIAMENTO DA REGIONE: sottosezioni R8+R9</t>
  </si>
  <si>
    <t>SEZIONE II - ENTRATE DIRETTE E PROVENTI FINANZIARI E STRAORDINARI</t>
  </si>
  <si>
    <t>R11</t>
  </si>
  <si>
    <t>R11010</t>
  </si>
  <si>
    <t>AA0110</t>
  </si>
  <si>
    <t>Contributi da Aziende Sanitarie della Regione</t>
  </si>
  <si>
    <t>R11020</t>
  </si>
  <si>
    <t>AA0140</t>
  </si>
  <si>
    <t xml:space="preserve">Contributi da Ministero della Salute e da Altri Soggetti Pubblici (Extra Fondo) </t>
  </si>
  <si>
    <t>R11030</t>
  </si>
  <si>
    <t>AA0220+AA0230+AA0310-BA2810-BA2811</t>
  </si>
  <si>
    <t>Contributi da Privati per Ricerca e in C/Esercizio</t>
  </si>
  <si>
    <t>R11TOT</t>
  </si>
  <si>
    <t>Totale CONTRIBUTI da SOGGETTI DIVERSI da REGIONE</t>
  </si>
  <si>
    <t>R12</t>
  </si>
  <si>
    <t>R12010</t>
  </si>
  <si>
    <t>AA0440</t>
  </si>
  <si>
    <t>ricavi prestioni sanitarie e sociosanitarie ad altri soggetti pubblici</t>
  </si>
  <si>
    <t>R12020</t>
  </si>
  <si>
    <t>AA0600+AA0601</t>
  </si>
  <si>
    <t>mobilità attiva internazionale</t>
  </si>
  <si>
    <t>R12030</t>
  </si>
  <si>
    <t>AA0660</t>
  </si>
  <si>
    <t>ricavi per prestazioni sanitarie e sociosanitarie da privato</t>
  </si>
  <si>
    <t>R12040</t>
  </si>
  <si>
    <t>AA0680+AA0690+AA0700+AA0710+AA0720+AA0730+AA0740</t>
  </si>
  <si>
    <t>ricavi intramoenia</t>
  </si>
  <si>
    <t>R12050</t>
  </si>
  <si>
    <t>AA0602</t>
  </si>
  <si>
    <t>Altre prestazioni sanitarie e sociosanitarie a rilevanza sanitaria ad Aziende sanitarie e casse mutua estera - (fatturate direttamente)</t>
  </si>
  <si>
    <t>R12TOT</t>
  </si>
  <si>
    <t>Totale RICAVI per PRESTAZIONI SANITARIE EXTRA SSN</t>
  </si>
  <si>
    <t>R13</t>
  </si>
  <si>
    <t>R13010</t>
  </si>
  <si>
    <t>AA0750+AA0980+AA1050+AA1060</t>
  </si>
  <si>
    <t>altri ricavi e proventi</t>
  </si>
  <si>
    <t xml:space="preserve">R13TOT </t>
  </si>
  <si>
    <t>Totale ALTRI RICAVI E PROVENTI</t>
  </si>
  <si>
    <t>R14</t>
  </si>
  <si>
    <t>R14010</t>
  </si>
  <si>
    <t>CA0010+CA0050</t>
  </si>
  <si>
    <t>interessi attivi e altri proventi finanziari</t>
  </si>
  <si>
    <t>R14TOT</t>
  </si>
  <si>
    <t>Totale PROVENTI FINANZIARI</t>
  </si>
  <si>
    <t>R15</t>
  </si>
  <si>
    <t>R15010</t>
  </si>
  <si>
    <t>DA0010+EA0010</t>
  </si>
  <si>
    <t>rivalutazioni e proventi straordinari</t>
  </si>
  <si>
    <t>R15TOT</t>
  </si>
  <si>
    <t>Totale PROVENTI STRAORDINARI</t>
  </si>
  <si>
    <t>R16</t>
  </si>
  <si>
    <t>R16TOT</t>
  </si>
  <si>
    <t>TOTALE ENTRATE DIRETTE e PROVENTI FINANZIARI E STRAORDINARI (R11+R12+R13+R14+R15)</t>
  </si>
  <si>
    <t>R17</t>
  </si>
  <si>
    <t>R17010</t>
  </si>
  <si>
    <t>Ricavo Figurativo_R17010</t>
  </si>
  <si>
    <t xml:space="preserve"> Ricavi Figurativi da Vendita Prestazioni di Centri Finali e/o intermedi vs altra articolazione territoriale</t>
  </si>
  <si>
    <t>R17020</t>
  </si>
  <si>
    <t>Ricavo Figurativo_R17020</t>
  </si>
  <si>
    <t xml:space="preserve"> Ricavi Figurativi da attività Centri di supporto sanitario, ammnistrativo e/o alberghiero</t>
  </si>
  <si>
    <t>R17030</t>
  </si>
  <si>
    <t>Differenza mobilità attiva di competenza (CP) e mobilità attiva da CE</t>
  </si>
  <si>
    <t>R17040</t>
  </si>
  <si>
    <t>Storno ticket (valore negativo)</t>
  </si>
  <si>
    <t>R17TOT</t>
  </si>
  <si>
    <t>Ricavi Figurativi e quadrature CE</t>
  </si>
  <si>
    <t>R18</t>
  </si>
  <si>
    <t>R18TOT</t>
  </si>
  <si>
    <t>TOTALE RICAVI (R10+R16+R17)</t>
  </si>
  <si>
    <t>SEZIONE COSTI</t>
  </si>
  <si>
    <t>C01</t>
  </si>
  <si>
    <t>C01010</t>
  </si>
  <si>
    <t>BA0030+BA0301+BA2671</t>
  </si>
  <si>
    <t>prodotti farmaceutici ed emoderivati</t>
  </si>
  <si>
    <t>C01020</t>
  </si>
  <si>
    <t>BA0070+BA2672</t>
  </si>
  <si>
    <t>sangue ed emocomponenti</t>
  </si>
  <si>
    <t>C01030</t>
  </si>
  <si>
    <t>BA0210+BA0303+BA2673</t>
  </si>
  <si>
    <t>dispositivi medici</t>
  </si>
  <si>
    <t>C01040</t>
  </si>
  <si>
    <t>BA0250+BA0304+BA2674</t>
  </si>
  <si>
    <t>prodotti dietetici</t>
  </si>
  <si>
    <t>C01050</t>
  </si>
  <si>
    <t>BA0260+BA0305+BA2675</t>
  </si>
  <si>
    <t>materiali per la profilassi (vaccini)</t>
  </si>
  <si>
    <t>C01060</t>
  </si>
  <si>
    <t>BA0270+BA0306+BA2676</t>
  </si>
  <si>
    <t>prodotti chimici</t>
  </si>
  <si>
    <t>C01070</t>
  </si>
  <si>
    <t>BA0280+BA0307+BA2677</t>
  </si>
  <si>
    <t>materiali e prodotti per uso veterinario</t>
  </si>
  <si>
    <t>C01080</t>
  </si>
  <si>
    <t>BA0290+BA0308+BA2678</t>
  </si>
  <si>
    <t>altri beni e prodotti sanitari</t>
  </si>
  <si>
    <t>C01TOT</t>
  </si>
  <si>
    <t xml:space="preserve">Totale consumi sanitari_x000D_
</t>
  </si>
  <si>
    <t>C02</t>
  </si>
  <si>
    <t>C02010</t>
  </si>
  <si>
    <t>BA0320+BA2681</t>
  </si>
  <si>
    <t>prodotti alimentari</t>
  </si>
  <si>
    <t>C02020</t>
  </si>
  <si>
    <t>BA0330+BA2682</t>
  </si>
  <si>
    <t>materiali guardaroba, pulizia e convivenza</t>
  </si>
  <si>
    <t>C02030</t>
  </si>
  <si>
    <t>BA0340+BA2683</t>
  </si>
  <si>
    <t>combustibili, carburanti e lubrificanti</t>
  </si>
  <si>
    <t>C02040</t>
  </si>
  <si>
    <t>BA0350+BA2684</t>
  </si>
  <si>
    <t>supporti informatici e cancelleria</t>
  </si>
  <si>
    <t>C02050</t>
  </si>
  <si>
    <t>BA0360+BA2685</t>
  </si>
  <si>
    <t>materiali per la manutenzione</t>
  </si>
  <si>
    <t>C02060</t>
  </si>
  <si>
    <t>BA0370+BA2686</t>
  </si>
  <si>
    <t>altri beni e prodotti non sanitari</t>
  </si>
  <si>
    <t>C02070</t>
  </si>
  <si>
    <t>BA0380</t>
  </si>
  <si>
    <t>beni e prodotti non sanitari da Aziende Sanitarie della Regione</t>
  </si>
  <si>
    <t>C02TOT</t>
  </si>
  <si>
    <t>Totale consumi non sanitari</t>
  </si>
  <si>
    <t>C03</t>
  </si>
  <si>
    <t>C03010</t>
  </si>
  <si>
    <t>BA0530-BA0570-BA0580-BA0630-BA0631</t>
  </si>
  <si>
    <t>acquisto servizi sanit.assist.spec.ambulatoriale</t>
  </si>
  <si>
    <t>C03020</t>
  </si>
  <si>
    <t>BA0570+BA2760+BA2850</t>
  </si>
  <si>
    <t>acquisto servizi da medici SUMAI</t>
  </si>
  <si>
    <t>C03030</t>
  </si>
  <si>
    <t>BA1090</t>
  </si>
  <si>
    <t>acquisto prestazioni di trasporto sanitario</t>
  </si>
  <si>
    <t>C03040</t>
  </si>
  <si>
    <t>BA0410+BA0490+BA0640+BA0700+BA0750+BA0800+BA0900+BA0960+BA1030+BA1140+BA1540+BA2730+BA2840+EA0410+EA0420+EA0430+EA0510+EA0520+EA0530+BA1541+BA1542+BA0580+BA0630+BA0631</t>
  </si>
  <si>
    <t xml:space="preserve">conti relativi ad acquisto di prestazioni non di pertinenza dei presidi ospedalieri </t>
  </si>
  <si>
    <t>C03TOT</t>
  </si>
  <si>
    <t>Totale prestazioni sanitarie</t>
  </si>
  <si>
    <t>C04</t>
  </si>
  <si>
    <t>C04010</t>
  </si>
  <si>
    <t>BA1280</t>
  </si>
  <si>
    <t>rimborsi, assegni e contributi sanitari</t>
  </si>
  <si>
    <t>C04020</t>
  </si>
  <si>
    <t>BA1350-BA1420</t>
  </si>
  <si>
    <t>consulenze, collaborazioni ecc.sanitarie</t>
  </si>
  <si>
    <t>C04030</t>
  </si>
  <si>
    <t>BA1490-BA1540-BA1541-BA1542</t>
  </si>
  <si>
    <t>altri servizi sanitari</t>
  </si>
  <si>
    <t>C04040</t>
  </si>
  <si>
    <t>BA1880</t>
  </si>
  <si>
    <t>formazione</t>
  </si>
  <si>
    <t>C04050</t>
  </si>
  <si>
    <t>BA1940</t>
  </si>
  <si>
    <t>manutenzioni e riparazioni attrezzature sanitarie e scientifiche</t>
  </si>
  <si>
    <t>C04060</t>
  </si>
  <si>
    <t>BA2020+BA2050</t>
  </si>
  <si>
    <t>canoni noleggio e leasign area sanitaria</t>
  </si>
  <si>
    <t>C04070</t>
  </si>
  <si>
    <t>BA2061</t>
  </si>
  <si>
    <t>canoni di project financing</t>
  </si>
  <si>
    <t>C04080</t>
  </si>
  <si>
    <t>BA1200</t>
  </si>
  <si>
    <t>Compartecipazione al personale per att. libero-prof. (intramoenia)</t>
  </si>
  <si>
    <t>C04090</t>
  </si>
  <si>
    <t>YA0040</t>
  </si>
  <si>
    <t>IRAP relativa ad attività di libera professione (intramoenia)</t>
  </si>
  <si>
    <t>C04TOT</t>
  </si>
  <si>
    <t>Totale servizi sanitari per erogazione prestazioni</t>
  </si>
  <si>
    <t>C05</t>
  </si>
  <si>
    <t>C05010</t>
  </si>
  <si>
    <t>BA1580</t>
  </si>
  <si>
    <t>servizi non sanitari: lavanderia</t>
  </si>
  <si>
    <t>C05020</t>
  </si>
  <si>
    <t>BA1590</t>
  </si>
  <si>
    <t>servizi non sanitari: pulizia</t>
  </si>
  <si>
    <t>C05030</t>
  </si>
  <si>
    <t>BA1601+ BA1602</t>
  </si>
  <si>
    <t>servizi non sanitari: mensa (dipendenti + degenti)</t>
  </si>
  <si>
    <t>C05040</t>
  </si>
  <si>
    <t>BA1610</t>
  </si>
  <si>
    <t>servizi non sanitari: riscaldamento</t>
  </si>
  <si>
    <t>C05050</t>
  </si>
  <si>
    <t>BA1620</t>
  </si>
  <si>
    <t>servizi non sanitari: elaborazione dati</t>
  </si>
  <si>
    <t>C05060</t>
  </si>
  <si>
    <t>BA1630</t>
  </si>
  <si>
    <t>servizi non sanitari: trasporti non sanitari</t>
  </si>
  <si>
    <t>C05070</t>
  </si>
  <si>
    <t>BA1640</t>
  </si>
  <si>
    <t>servizi non sanitari: smaltimento rifiuti</t>
  </si>
  <si>
    <t>C05080</t>
  </si>
  <si>
    <t>BA1650</t>
  </si>
  <si>
    <t>servizi non sanitari: utenze telefoniche</t>
  </si>
  <si>
    <t>C05090</t>
  </si>
  <si>
    <t>BA1660</t>
  </si>
  <si>
    <t>servizi non sanitari: utenze elettriche</t>
  </si>
  <si>
    <t>C05100</t>
  </si>
  <si>
    <t>BA1670</t>
  </si>
  <si>
    <t>servizi non sanitari:altre  utenze</t>
  </si>
  <si>
    <t>C05110</t>
  </si>
  <si>
    <t>BA1690</t>
  </si>
  <si>
    <t>servizi non sanitari: premi assic. RC profess.</t>
  </si>
  <si>
    <t>C05120</t>
  </si>
  <si>
    <t>BA2740+BA2741</t>
  </si>
  <si>
    <t>accantonamenti copertura rischi - autoassicuraz.e per franchigia assicurativa</t>
  </si>
  <si>
    <t>C05130</t>
  </si>
  <si>
    <t>BA1700</t>
  </si>
  <si>
    <t>servizi non sanitari: altri premi assicurativi</t>
  </si>
  <si>
    <t>C05140</t>
  </si>
  <si>
    <t>BA1710</t>
  </si>
  <si>
    <t>servizi non sanitari: altri servizi non sanitari</t>
  </si>
  <si>
    <t>C05150</t>
  </si>
  <si>
    <t>BA1750-BA1810</t>
  </si>
  <si>
    <t>consulenze, collaborazioni ecc. non sanitarie</t>
  </si>
  <si>
    <t>C05190</t>
  </si>
  <si>
    <t>BA1920</t>
  </si>
  <si>
    <t>manutenzione fabbricati e loro pertinenze</t>
  </si>
  <si>
    <t>C05200</t>
  </si>
  <si>
    <t>BA1930</t>
  </si>
  <si>
    <t>manutenzione impianti e macchinari</t>
  </si>
  <si>
    <t>C05210</t>
  </si>
  <si>
    <t>BA1950</t>
  </si>
  <si>
    <t>manutenzione mobili e arredi</t>
  </si>
  <si>
    <t>C05220</t>
  </si>
  <si>
    <t>BA1960</t>
  </si>
  <si>
    <t>manutenzione automezzi</t>
  </si>
  <si>
    <t>C05230</t>
  </si>
  <si>
    <t>BA1970+BA1980</t>
  </si>
  <si>
    <t>altre manutenzioni e manutenzioni da Aziende Sanitarie della Regione</t>
  </si>
  <si>
    <t>C05240</t>
  </si>
  <si>
    <t>BA2000</t>
  </si>
  <si>
    <t>fitti passivi</t>
  </si>
  <si>
    <t>C05250</t>
  </si>
  <si>
    <t>BA2030+BA2060+BA2070</t>
  </si>
  <si>
    <t>noleggi e leasing area non sanitari</t>
  </si>
  <si>
    <t>C05TOT</t>
  </si>
  <si>
    <t>Totale servizi non sanitari</t>
  </si>
  <si>
    <t>C06 (Somma nel LA di C6+C7-C8-C9)</t>
  </si>
  <si>
    <t>C06010</t>
  </si>
  <si>
    <t>BA2110</t>
  </si>
  <si>
    <t>costo del personale dirigente medico</t>
  </si>
  <si>
    <t>C06020</t>
  </si>
  <si>
    <t>BA2150</t>
  </si>
  <si>
    <t>costo del personale dirigente non medico</t>
  </si>
  <si>
    <t>C06030</t>
  </si>
  <si>
    <t>BA2190</t>
  </si>
  <si>
    <t>costo del personale comparto sanitario</t>
  </si>
  <si>
    <t>C06040</t>
  </si>
  <si>
    <t>BA2240</t>
  </si>
  <si>
    <t>costo del personale dirigente ruolo professionale</t>
  </si>
  <si>
    <t>C06050</t>
  </si>
  <si>
    <t>BA2280</t>
  </si>
  <si>
    <t>costo del personale comparto ruolo professionale</t>
  </si>
  <si>
    <t>C06060</t>
  </si>
  <si>
    <t>BA2330</t>
  </si>
  <si>
    <t>costo del personale dirigente ruolo tecnico</t>
  </si>
  <si>
    <t>C06070</t>
  </si>
  <si>
    <t>BA2370</t>
  </si>
  <si>
    <t>costo del personale comparto ruolo tecnico</t>
  </si>
  <si>
    <t>C06080</t>
  </si>
  <si>
    <t>BA2420</t>
  </si>
  <si>
    <t>costo del personale dirigenti ruolo amministrativo</t>
  </si>
  <si>
    <t>C06090</t>
  </si>
  <si>
    <t>BA2460</t>
  </si>
  <si>
    <t>costo del personale comparto ruolo amministrativo</t>
  </si>
  <si>
    <t>C06100</t>
  </si>
  <si>
    <t>BA1420</t>
  </si>
  <si>
    <t>indennità pers.univ.area sanitaria</t>
  </si>
  <si>
    <t>C06110</t>
  </si>
  <si>
    <t>BA1810</t>
  </si>
  <si>
    <t>indennità pers.univ.area non sanitaria</t>
  </si>
  <si>
    <t>C06120</t>
  </si>
  <si>
    <t>BA2720</t>
  </si>
  <si>
    <t>accantonamenti contenzioso personale dipendente</t>
  </si>
  <si>
    <t>C06130</t>
  </si>
  <si>
    <t>BA2860</t>
  </si>
  <si>
    <t>acc.rinnovi contratt.dirigenza medica</t>
  </si>
  <si>
    <t>C06140</t>
  </si>
  <si>
    <t>BA2870</t>
  </si>
  <si>
    <t>acc.rinnovi contratt.dirigenza non  medica</t>
  </si>
  <si>
    <t>C06150</t>
  </si>
  <si>
    <t>BA2880</t>
  </si>
  <si>
    <t>acc.rinnovi contratt.comparto</t>
  </si>
  <si>
    <t>C06160</t>
  </si>
  <si>
    <t>EA0370+EA0500</t>
  </si>
  <si>
    <t>sopravv.insussit.passive relative al personale</t>
  </si>
  <si>
    <t>C06170</t>
  </si>
  <si>
    <t>YA0020</t>
  </si>
  <si>
    <t>IRAP personale dipendente</t>
  </si>
  <si>
    <t>C06180</t>
  </si>
  <si>
    <t>BA2881</t>
  </si>
  <si>
    <t>Acc. per Trattamento di fine rapporto dipendenti</t>
  </si>
  <si>
    <t>C06190</t>
  </si>
  <si>
    <t>BA2882</t>
  </si>
  <si>
    <t>Acc. per Trattamenti di quiescenza e simili</t>
  </si>
  <si>
    <t>C06200</t>
  </si>
  <si>
    <t>BA2883</t>
  </si>
  <si>
    <t>Acc. per Fondi integrativi pensione</t>
  </si>
  <si>
    <t>C06TOT</t>
  </si>
  <si>
    <t>Totale personale</t>
  </si>
  <si>
    <t>C10</t>
  </si>
  <si>
    <t>C10010</t>
  </si>
  <si>
    <t>BA2570</t>
  </si>
  <si>
    <t>ammortamenti immobilizzazioni immateriali</t>
  </si>
  <si>
    <t>C10020</t>
  </si>
  <si>
    <t>BA2600</t>
  </si>
  <si>
    <t>ammortamenti fabbricati disponibili</t>
  </si>
  <si>
    <t>C10030</t>
  </si>
  <si>
    <t>BA2610</t>
  </si>
  <si>
    <t>ammortamenti fabbricati indisponibili</t>
  </si>
  <si>
    <t>C10040</t>
  </si>
  <si>
    <t>BA2620</t>
  </si>
  <si>
    <t>ammortamenti delle altre immobilizzazioni materiali</t>
  </si>
  <si>
    <t>C10TOT</t>
  </si>
  <si>
    <t xml:space="preserve">Totale ammortamenti_x000D_
</t>
  </si>
  <si>
    <t>C11</t>
  </si>
  <si>
    <t>C11010</t>
  </si>
  <si>
    <t>EA0280-EA0370-EA0410-EA0420-EA0430-EA0500-EA0510-EA0520-EA0530</t>
  </si>
  <si>
    <t>altri oneri straordinari</t>
  </si>
  <si>
    <t>C11TOT</t>
  </si>
  <si>
    <t>Totale sopravvenienze e insussustenze</t>
  </si>
  <si>
    <t>C12</t>
  </si>
  <si>
    <t>C12010</t>
  </si>
  <si>
    <t>CA0110+CA0150</t>
  </si>
  <si>
    <t>interessi passivi e altri oneri</t>
  </si>
  <si>
    <t>C12020</t>
  </si>
  <si>
    <t>DA0020+EA0270</t>
  </si>
  <si>
    <t>svalutazioni e minusvalenze</t>
  </si>
  <si>
    <t>C12TOT</t>
  </si>
  <si>
    <t>Totale oneri finanziari, svalutazioni, minusvalenze</t>
  </si>
  <si>
    <t>C13</t>
  </si>
  <si>
    <t>C13010</t>
  </si>
  <si>
    <t>BA2500</t>
  </si>
  <si>
    <t>oneri diversi di gestione</t>
  </si>
  <si>
    <t>C13020</t>
  </si>
  <si>
    <t>BA2630</t>
  </si>
  <si>
    <t>svalutazione immobilizzazioni e crediti</t>
  </si>
  <si>
    <t>C13030</t>
  </si>
  <si>
    <t>BA2710</t>
  </si>
  <si>
    <t>accantonamenti per rischi cause civili ed oneri processuali</t>
  </si>
  <si>
    <t>C13040</t>
  </si>
  <si>
    <t>BA2750</t>
  </si>
  <si>
    <t>altri accantonamenti per rischi</t>
  </si>
  <si>
    <t>C13050</t>
  </si>
  <si>
    <t>BA2751</t>
  </si>
  <si>
    <t>accantonamenti per interessi di mora</t>
  </si>
  <si>
    <t>C13060</t>
  </si>
  <si>
    <t>BA2890</t>
  </si>
  <si>
    <t>altri accantonamenti</t>
  </si>
  <si>
    <t>C13070</t>
  </si>
  <si>
    <t>YZ9999-YA0020-YA0040</t>
  </si>
  <si>
    <t>imposte e tasse al netto IRAP personale dipendente e per attività di libera professione</t>
  </si>
  <si>
    <t>C13080</t>
  </si>
  <si>
    <t>BA2884</t>
  </si>
  <si>
    <t>Acc. Incentivi funzioni tecniche art. 113 D.lgs 50/2016</t>
  </si>
  <si>
    <t>C13TOT</t>
  </si>
  <si>
    <t>Totale altri costi</t>
  </si>
  <si>
    <t>C14</t>
  </si>
  <si>
    <t>I codici CE figli sono nei ricavi con segno negativo (BA2770)</t>
  </si>
  <si>
    <t>C14TOT</t>
  </si>
  <si>
    <t>Accantonamenti quote inutilizzate contributi vincolati</t>
  </si>
  <si>
    <t>C15</t>
  </si>
  <si>
    <t>C15TOT</t>
  </si>
  <si>
    <t>TOTALE COSTI da C1 a C14</t>
  </si>
  <si>
    <t>C16</t>
  </si>
  <si>
    <t>C16010</t>
  </si>
  <si>
    <t>Costo Figurativo_R16010</t>
  </si>
  <si>
    <t>Costi Figurativi per Acquisto Prestazioni da diversa articolazione aziendale</t>
  </si>
  <si>
    <t>C16020</t>
  </si>
  <si>
    <t>Costo Figurativo_R16020</t>
  </si>
  <si>
    <t>Costi Figurativi per utilizzo servizi sanitari, amministrativi e/o alberghieri da altra articolazione aziendale</t>
  </si>
  <si>
    <t>C16TOT</t>
  </si>
  <si>
    <t xml:space="preserve">Totale Costi Figurativi </t>
  </si>
  <si>
    <t>C17</t>
  </si>
  <si>
    <t>C17TOT</t>
  </si>
  <si>
    <t>TOTALE COSTI (C15+C16)</t>
  </si>
  <si>
    <t>RES</t>
  </si>
  <si>
    <t>RES999</t>
  </si>
  <si>
    <t>RISULTATO DI ESERCIZIO: sottosezioni R18 - C17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</si>
</sst>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8"/>
      <color rgb="FF120000"/>
      <name val="MS Sans Serif"/>
      <family val="2"/>
    </font>
    <font>
      <b/>
      <sz val="10"/>
      <color rgb="FFFF0000"/>
      <name val="MS Sans Serif"/>
      <family val="2"/>
    </font>
    <font>
      <b/>
      <sz val="10"/>
      <color rgb="FF010000"/>
      <name val="MS Sans Serif"/>
      <family val="2"/>
    </font>
    <font>
      <sz val="8"/>
      <color rgb="FF080000"/>
      <name val="MS Sans Serif"/>
      <family val="2"/>
    </font>
    <font>
      <sz val="8.25"/>
      <color rgb="FFC0C0C0"/>
      <name val="MS Sans Serif"/>
      <family val="2"/>
    </font>
    <font>
      <sz val="8.25"/>
      <color rgb="FF000000"/>
      <name val="MS Sans Serif"/>
      <family val="2"/>
    </font>
    <font>
      <b/>
      <sz val="8.25"/>
      <color rgb="FFC0C0C0"/>
      <name val="MS Sans Serif"/>
      <family val="2"/>
    </font>
    <font>
      <sz val="8.25"/>
      <color rgb="FF848484"/>
      <name val="MS Sans Serif"/>
      <family val="2"/>
    </font>
    <font>
      <b/>
      <sz val="8.25"/>
      <color rgb="FF000000"/>
      <name val="MS Sans Serif"/>
      <family val="2"/>
    </font>
    <font>
      <b/>
      <sz val="8.25"/>
      <color rgb="FF848484"/>
      <name val="MS Sans Serif"/>
      <family val="2"/>
    </font>
    <font>
      <b/>
      <sz val="8.25"/>
      <color rgb="FF010000"/>
      <name val="MS Sans Serif"/>
      <family val="2"/>
    </font>
    <font>
      <b/>
      <sz val="8.25"/>
      <color rgb="FFFFFFFF"/>
      <name val="MS Sans Serif"/>
      <family val="2"/>
    </font>
    <font>
      <sz val="8.25"/>
      <color rgb="FFC6C6C6"/>
      <name val="MS Sans Serif"/>
      <family val="2"/>
    </font>
    <font>
      <sz val="8.25"/>
      <color rgb="FF527C36"/>
      <name val="MS Sans Serif"/>
      <family val="2"/>
    </font>
    <font>
      <sz val="8.25"/>
      <color rgb="FFFFFFFF"/>
      <name val="MS Sans Serif"/>
      <family val="2"/>
    </font>
    <font>
      <b/>
      <sz val="8.25"/>
      <color rgb="FFC6C6C6"/>
      <name val="MS Sans Serif"/>
      <family val="2"/>
    </font>
  </fonts>
  <fills count="11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C6C6C6"/>
        <bgColor indexed="64"/>
      </patternFill>
    </fill>
    <fill>
      <patternFill patternType="solid">
        <fgColor rgb="FFC6FFC6"/>
        <bgColor indexed="64"/>
      </patternFill>
    </fill>
    <fill>
      <patternFill patternType="solid">
        <fgColor rgb="FF848484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FC68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527C36"/>
        <bgColor indexed="64"/>
      </patternFill>
    </fill>
    <fill>
      <patternFill patternType="solid">
        <fgColor rgb="FFFFFFC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3" fontId="5" fillId="2" borderId="1" xfId="0" quotePrefix="1" applyNumberFormat="1" applyFont="1" applyFill="1" applyBorder="1"/>
    <xf numFmtId="3" fontId="6" fillId="2" borderId="1" xfId="0" quotePrefix="1" applyNumberFormat="1" applyFont="1" applyFill="1" applyBorder="1"/>
    <xf numFmtId="0" fontId="7" fillId="2" borderId="1" xfId="0" quotePrefix="1" applyNumberFormat="1" applyFont="1" applyFill="1" applyBorder="1"/>
    <xf numFmtId="4" fontId="6" fillId="2" borderId="1" xfId="0" quotePrefix="1" applyNumberFormat="1" applyFont="1" applyFill="1" applyBorder="1"/>
    <xf numFmtId="4" fontId="6" fillId="3" borderId="1" xfId="0" quotePrefix="1" applyNumberFormat="1" applyFont="1" applyFill="1" applyBorder="1"/>
    <xf numFmtId="3" fontId="8" fillId="3" borderId="1" xfId="0" quotePrefix="1" applyNumberFormat="1" applyFont="1" applyFill="1" applyBorder="1"/>
    <xf numFmtId="4" fontId="8" fillId="3" borderId="1" xfId="0" quotePrefix="1" applyNumberFormat="1" applyFont="1" applyFill="1" applyBorder="1"/>
    <xf numFmtId="4" fontId="9" fillId="2" borderId="1" xfId="0" quotePrefix="1" applyNumberFormat="1" applyFont="1" applyFill="1" applyBorder="1"/>
    <xf numFmtId="0" fontId="5" fillId="2" borderId="1" xfId="0" quotePrefix="1" applyNumberFormat="1" applyFont="1" applyFill="1" applyBorder="1"/>
    <xf numFmtId="4" fontId="9" fillId="3" borderId="1" xfId="0" quotePrefix="1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" fontId="8" fillId="5" borderId="1" xfId="0" quotePrefix="1" applyNumberFormat="1" applyFont="1" applyFill="1" applyBorder="1"/>
    <xf numFmtId="3" fontId="9" fillId="2" borderId="1" xfId="0" quotePrefix="1" applyNumberFormat="1" applyFont="1" applyFill="1" applyBorder="1" applyAlignment="1">
      <alignment horizontal="center"/>
    </xf>
    <xf numFmtId="0" fontId="6" fillId="2" borderId="1" xfId="0" quotePrefix="1" applyNumberFormat="1" applyFont="1" applyFill="1" applyBorder="1"/>
    <xf numFmtId="4" fontId="9" fillId="6" borderId="1" xfId="0" quotePrefix="1" applyNumberFormat="1" applyFont="1" applyFill="1" applyBorder="1" applyAlignment="1">
      <alignment horizontal="center"/>
    </xf>
    <xf numFmtId="3" fontId="8" fillId="5" borderId="1" xfId="0" quotePrefix="1" applyNumberFormat="1" applyFont="1" applyFill="1" applyBorder="1"/>
    <xf numFmtId="4" fontId="9" fillId="6" borderId="1" xfId="0" quotePrefix="1" applyNumberFormat="1" applyFont="1" applyFill="1" applyBorder="1"/>
    <xf numFmtId="4" fontId="10" fillId="5" borderId="1" xfId="0" quotePrefix="1" applyNumberFormat="1" applyFont="1" applyFill="1" applyBorder="1"/>
    <xf numFmtId="4" fontId="6" fillId="6" borderId="1" xfId="0" quotePrefix="1" applyNumberFormat="1" applyFont="1" applyFill="1" applyBorder="1"/>
    <xf numFmtId="4" fontId="6" fillId="7" borderId="1" xfId="0" quotePrefix="1" applyNumberFormat="1" applyFont="1" applyFill="1" applyBorder="1"/>
    <xf numFmtId="3" fontId="9" fillId="2" borderId="1" xfId="0" quotePrefix="1" applyNumberFormat="1" applyFont="1" applyFill="1" applyBorder="1"/>
    <xf numFmtId="0" fontId="9" fillId="2" borderId="1" xfId="0" quotePrefix="1" applyNumberFormat="1" applyFont="1" applyFill="1" applyBorder="1"/>
    <xf numFmtId="4" fontId="9" fillId="3" borderId="1" xfId="0" quotePrefix="1" applyNumberFormat="1" applyFont="1" applyFill="1" applyBorder="1"/>
    <xf numFmtId="4" fontId="9" fillId="7" borderId="1" xfId="0" quotePrefix="1" applyNumberFormat="1" applyFont="1" applyFill="1" applyBorder="1"/>
    <xf numFmtId="3" fontId="7" fillId="2" borderId="1" xfId="0" quotePrefix="1" applyNumberFormat="1" applyFont="1" applyFill="1" applyBorder="1"/>
    <xf numFmtId="4" fontId="11" fillId="7" borderId="1" xfId="0" quotePrefix="1" applyNumberFormat="1" applyFont="1" applyFill="1" applyBorder="1"/>
    <xf numFmtId="4" fontId="5" fillId="2" borderId="1" xfId="0" applyNumberFormat="1" applyFont="1" applyFill="1" applyBorder="1"/>
    <xf numFmtId="3" fontId="12" fillId="5" borderId="1" xfId="0" quotePrefix="1" applyNumberFormat="1" applyFont="1" applyFill="1" applyBorder="1" applyAlignment="1">
      <alignment horizontal="center"/>
    </xf>
    <xf numFmtId="4" fontId="6" fillId="5" borderId="1" xfId="0" quotePrefix="1" applyNumberFormat="1" applyFont="1" applyFill="1" applyBorder="1"/>
    <xf numFmtId="3" fontId="12" fillId="9" borderId="1" xfId="0" quotePrefix="1" applyNumberFormat="1" applyFont="1" applyFill="1" applyBorder="1" applyAlignment="1">
      <alignment horizontal="center"/>
    </xf>
    <xf numFmtId="3" fontId="6" fillId="2" borderId="1" xfId="0" quotePrefix="1" applyNumberFormat="1" applyFont="1" applyFill="1" applyBorder="1" applyAlignment="1">
      <alignment horizontal="center"/>
    </xf>
    <xf numFmtId="3" fontId="6" fillId="8" borderId="1" xfId="0" quotePrefix="1" applyNumberFormat="1" applyFont="1" applyFill="1" applyBorder="1"/>
    <xf numFmtId="0" fontId="6" fillId="8" borderId="1" xfId="0" quotePrefix="1" applyNumberFormat="1" applyFont="1" applyFill="1" applyBorder="1"/>
    <xf numFmtId="4" fontId="13" fillId="3" borderId="1" xfId="0" applyNumberFormat="1" applyFont="1" applyFill="1" applyBorder="1"/>
    <xf numFmtId="4" fontId="6" fillId="4" borderId="1" xfId="0" applyNumberFormat="1" applyFont="1" applyFill="1" applyBorder="1"/>
    <xf numFmtId="4" fontId="9" fillId="2" borderId="1" xfId="0" applyNumberFormat="1" applyFont="1" applyFill="1" applyBorder="1"/>
    <xf numFmtId="4" fontId="8" fillId="5" borderId="1" xfId="0" applyNumberFormat="1" applyFont="1" applyFill="1" applyBorder="1"/>
    <xf numFmtId="4" fontId="6" fillId="10" borderId="1" xfId="0" applyNumberFormat="1" applyFont="1" applyFill="1" applyBorder="1"/>
    <xf numFmtId="4" fontId="6" fillId="2" borderId="1" xfId="0" applyNumberFormat="1" applyFont="1" applyFill="1" applyBorder="1"/>
    <xf numFmtId="4" fontId="10" fillId="5" borderId="1" xfId="0" applyNumberFormat="1" applyFont="1" applyFill="1" applyBorder="1"/>
    <xf numFmtId="3" fontId="14" fillId="9" borderId="1" xfId="0" quotePrefix="1" applyNumberFormat="1" applyFont="1" applyFill="1" applyBorder="1"/>
    <xf numFmtId="0" fontId="14" fillId="9" borderId="1" xfId="0" quotePrefix="1" applyNumberFormat="1" applyFont="1" applyFill="1" applyBorder="1"/>
    <xf numFmtId="0" fontId="12" fillId="9" borderId="1" xfId="0" quotePrefix="1" applyNumberFormat="1" applyFont="1" applyFill="1" applyBorder="1"/>
    <xf numFmtId="4" fontId="9" fillId="4" borderId="1" xfId="0" applyNumberFormat="1" applyFont="1" applyFill="1" applyBorder="1"/>
    <xf numFmtId="0" fontId="15" fillId="8" borderId="1" xfId="0" quotePrefix="1" applyNumberFormat="1" applyFont="1" applyFill="1" applyBorder="1"/>
    <xf numFmtId="0" fontId="13" fillId="5" borderId="1" xfId="0" quotePrefix="1" applyNumberFormat="1" applyFont="1" applyFill="1" applyBorder="1"/>
    <xf numFmtId="0" fontId="12" fillId="5" borderId="1" xfId="0" quotePrefix="1" applyNumberFormat="1" applyFont="1" applyFill="1" applyBorder="1"/>
    <xf numFmtId="4" fontId="6" fillId="10" borderId="1" xfId="0" quotePrefix="1" applyNumberFormat="1" applyFont="1" applyFill="1" applyBorder="1"/>
    <xf numFmtId="4" fontId="6" fillId="4" borderId="1" xfId="0" quotePrefix="1" applyNumberFormat="1" applyFont="1" applyFill="1" applyBorder="1"/>
    <xf numFmtId="0" fontId="9" fillId="2" borderId="1" xfId="0" quotePrefix="1" applyNumberFormat="1" applyFont="1" applyFill="1" applyBorder="1" applyAlignment="1">
      <alignment wrapText="1"/>
    </xf>
    <xf numFmtId="0" fontId="6" fillId="8" borderId="1" xfId="0" quotePrefix="1" applyNumberFormat="1" applyFont="1" applyFill="1" applyBorder="1" applyAlignment="1">
      <alignment wrapText="1"/>
    </xf>
    <xf numFmtId="4" fontId="13" fillId="3" borderId="1" xfId="0" quotePrefix="1" applyNumberFormat="1" applyFont="1" applyFill="1" applyBorder="1"/>
    <xf numFmtId="4" fontId="16" fillId="3" borderId="1" xfId="0" quotePrefix="1" applyNumberFormat="1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8"/>
  <sheetViews>
    <sheetView tabSelected="1" workbookViewId="0">
      <selection activeCell="A6" sqref="A6:T178"/>
    </sheetView>
  </sheetViews>
  <sheetFormatPr defaultRowHeight="15" x14ac:dyDescent="0.25"/>
  <cols>
    <col min="1" max="1" width="9.85546875" style="1" customWidth="1"/>
    <col min="2" max="2" width="11.85546875" style="1" customWidth="1"/>
    <col min="3" max="3" width="84" style="1" customWidth="1"/>
    <col min="4" max="4" width="67" style="1" customWidth="1"/>
    <col min="5" max="5" width="15.7109375" style="1" bestFit="1" customWidth="1"/>
    <col min="6" max="6" width="17.85546875" style="1" customWidth="1"/>
    <col min="7" max="7" width="16.7109375" style="1" customWidth="1"/>
    <col min="8" max="8" width="20.7109375" style="1" customWidth="1"/>
    <col min="9" max="9" width="15.28515625" style="1" customWidth="1"/>
    <col min="10" max="10" width="16.42578125" style="1" customWidth="1"/>
    <col min="11" max="11" width="20.5703125" style="1" customWidth="1"/>
    <col min="12" max="12" width="9.140625" style="1"/>
    <col min="13" max="13" width="14.7109375" style="1" bestFit="1" customWidth="1"/>
    <col min="14" max="14" width="9.140625" style="1"/>
    <col min="15" max="15" width="25.28515625" style="1" customWidth="1"/>
    <col min="16" max="16" width="9.140625" style="1"/>
    <col min="17" max="17" width="14.5703125" style="1" customWidth="1"/>
    <col min="18" max="18" width="9.140625" style="1"/>
    <col min="19" max="19" width="21.42578125" style="1" customWidth="1"/>
    <col min="20" max="20" width="18.5703125" style="1" customWidth="1"/>
    <col min="21" max="16384" width="9.140625" style="1"/>
  </cols>
  <sheetData>
    <row r="1" spans="1:20" x14ac:dyDescent="0.25">
      <c r="B1" s="2"/>
    </row>
    <row r="2" spans="1:20" x14ac:dyDescent="0.25">
      <c r="B2" s="3" t="s">
        <v>0</v>
      </c>
    </row>
    <row r="3" spans="1:20" x14ac:dyDescent="0.25">
      <c r="B3" s="4" t="s">
        <v>1</v>
      </c>
    </row>
    <row r="4" spans="1:20" x14ac:dyDescent="0.25">
      <c r="B4" s="5">
        <v>10023</v>
      </c>
      <c r="F4" s="5" t="s">
        <v>2</v>
      </c>
    </row>
    <row r="6" spans="1:20" x14ac:dyDescent="0.25">
      <c r="A6" s="6" t="s">
        <v>3</v>
      </c>
      <c r="B6" s="7" t="s">
        <v>3</v>
      </c>
      <c r="C6" s="8" t="s">
        <v>3</v>
      </c>
      <c r="D6" s="8" t="s">
        <v>3</v>
      </c>
      <c r="E6" s="9" t="s">
        <v>3</v>
      </c>
      <c r="F6" s="10" t="s">
        <v>3</v>
      </c>
      <c r="G6" s="10" t="s">
        <v>3</v>
      </c>
      <c r="H6" s="10" t="s">
        <v>3</v>
      </c>
      <c r="I6" s="10" t="s">
        <v>3</v>
      </c>
      <c r="J6" s="10" t="s">
        <v>3</v>
      </c>
      <c r="K6" s="10" t="s">
        <v>3</v>
      </c>
      <c r="L6" s="11" t="s">
        <v>3</v>
      </c>
      <c r="M6" s="10" t="s">
        <v>3</v>
      </c>
      <c r="N6" s="12" t="s">
        <v>3</v>
      </c>
      <c r="O6" s="10" t="s">
        <v>3</v>
      </c>
      <c r="P6" s="12" t="s">
        <v>3</v>
      </c>
      <c r="Q6" s="10" t="s">
        <v>3</v>
      </c>
      <c r="R6" s="12" t="s">
        <v>3</v>
      </c>
      <c r="S6" s="10" t="s">
        <v>3</v>
      </c>
      <c r="T6" s="13" t="s">
        <v>3</v>
      </c>
    </row>
    <row r="7" spans="1:20" x14ac:dyDescent="0.25">
      <c r="A7" s="6" t="s">
        <v>3</v>
      </c>
      <c r="B7" s="7" t="s">
        <v>3</v>
      </c>
      <c r="C7" s="14" t="s">
        <v>3</v>
      </c>
      <c r="D7" s="14" t="s">
        <v>3</v>
      </c>
      <c r="E7" s="9" t="s">
        <v>3</v>
      </c>
      <c r="F7" s="15" t="s">
        <v>4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7" t="s">
        <v>3</v>
      </c>
      <c r="S7" s="10" t="s">
        <v>3</v>
      </c>
      <c r="T7" s="13" t="s">
        <v>3</v>
      </c>
    </row>
    <row r="8" spans="1:20" x14ac:dyDescent="0.25">
      <c r="A8" s="18" t="s">
        <v>5</v>
      </c>
      <c r="B8" s="7" t="s">
        <v>3</v>
      </c>
      <c r="C8" s="19" t="s">
        <v>3</v>
      </c>
      <c r="D8" s="19" t="s">
        <v>3</v>
      </c>
      <c r="E8" s="9" t="s">
        <v>3</v>
      </c>
      <c r="F8" s="20" t="s">
        <v>6</v>
      </c>
      <c r="G8" s="16"/>
      <c r="H8" s="16"/>
      <c r="I8" s="16"/>
      <c r="J8" s="16"/>
      <c r="K8" s="16"/>
      <c r="L8" s="21" t="s">
        <v>3</v>
      </c>
      <c r="M8" s="22" t="s">
        <v>3</v>
      </c>
      <c r="N8" s="23" t="s">
        <v>3</v>
      </c>
      <c r="O8" s="24" t="s">
        <v>3</v>
      </c>
      <c r="P8" s="23" t="s">
        <v>3</v>
      </c>
      <c r="Q8" s="22" t="s">
        <v>3</v>
      </c>
      <c r="R8" s="17" t="s">
        <v>3</v>
      </c>
      <c r="S8" s="25" t="s">
        <v>3</v>
      </c>
      <c r="T8" s="13" t="s">
        <v>3</v>
      </c>
    </row>
    <row r="9" spans="1:20" x14ac:dyDescent="0.25">
      <c r="A9" s="16"/>
      <c r="B9" s="26" t="s">
        <v>7</v>
      </c>
      <c r="C9" s="27" t="s">
        <v>8</v>
      </c>
      <c r="D9" s="27" t="s">
        <v>9</v>
      </c>
      <c r="E9" s="13" t="s">
        <v>10</v>
      </c>
      <c r="F9" s="20" t="s">
        <v>11</v>
      </c>
      <c r="G9" s="16"/>
      <c r="H9" s="22" t="s">
        <v>12</v>
      </c>
      <c r="I9" s="22" t="s">
        <v>13</v>
      </c>
      <c r="J9" s="22" t="s">
        <v>14</v>
      </c>
      <c r="K9" s="28" t="s">
        <v>15</v>
      </c>
      <c r="L9" s="21" t="s">
        <v>3</v>
      </c>
      <c r="M9" s="22" t="s">
        <v>16</v>
      </c>
      <c r="N9" s="17" t="s">
        <v>3</v>
      </c>
      <c r="O9" s="22" t="s">
        <v>17</v>
      </c>
      <c r="P9" s="17" t="s">
        <v>3</v>
      </c>
      <c r="Q9" s="22" t="s">
        <v>18</v>
      </c>
      <c r="R9" s="17" t="s">
        <v>3</v>
      </c>
      <c r="S9" s="29" t="s">
        <v>19</v>
      </c>
      <c r="T9" s="13" t="s">
        <v>3</v>
      </c>
    </row>
    <row r="10" spans="1:20" x14ac:dyDescent="0.25">
      <c r="A10" s="6" t="s">
        <v>3</v>
      </c>
      <c r="B10" s="7" t="s">
        <v>3</v>
      </c>
      <c r="C10" s="14" t="s">
        <v>3</v>
      </c>
      <c r="D10" s="14" t="s">
        <v>3</v>
      </c>
      <c r="E10" s="9" t="s">
        <v>3</v>
      </c>
      <c r="F10" s="22" t="s">
        <v>20</v>
      </c>
      <c r="G10" s="22" t="s">
        <v>21</v>
      </c>
      <c r="H10" s="22" t="s">
        <v>22</v>
      </c>
      <c r="I10" s="22" t="s">
        <v>23</v>
      </c>
      <c r="J10" s="22" t="s">
        <v>1</v>
      </c>
      <c r="K10" s="28" t="s">
        <v>24</v>
      </c>
      <c r="L10" s="21" t="s">
        <v>3</v>
      </c>
      <c r="M10" s="22" t="s">
        <v>25</v>
      </c>
      <c r="N10" s="23" t="s">
        <v>3</v>
      </c>
      <c r="O10" s="22" t="s">
        <v>26</v>
      </c>
      <c r="P10" s="23" t="s">
        <v>3</v>
      </c>
      <c r="Q10" s="22" t="s">
        <v>24</v>
      </c>
      <c r="R10" s="17" t="s">
        <v>3</v>
      </c>
      <c r="S10" s="29" t="s">
        <v>27</v>
      </c>
      <c r="T10" s="13" t="s">
        <v>28</v>
      </c>
    </row>
    <row r="11" spans="1:20" x14ac:dyDescent="0.25">
      <c r="A11" s="30" t="s">
        <v>3</v>
      </c>
      <c r="B11" s="7" t="s">
        <v>3</v>
      </c>
      <c r="C11" s="14" t="s">
        <v>3</v>
      </c>
      <c r="D11" s="14" t="s">
        <v>3</v>
      </c>
      <c r="E11" s="9" t="s">
        <v>3</v>
      </c>
      <c r="F11" s="24" t="s">
        <v>3</v>
      </c>
      <c r="G11" s="24" t="s">
        <v>3</v>
      </c>
      <c r="H11" s="24" t="s">
        <v>3</v>
      </c>
      <c r="I11" s="24" t="s">
        <v>3</v>
      </c>
      <c r="J11" s="24" t="s">
        <v>3</v>
      </c>
      <c r="K11" s="28" t="s">
        <v>29</v>
      </c>
      <c r="L11" s="21" t="s">
        <v>3</v>
      </c>
      <c r="M11" s="22" t="s">
        <v>30</v>
      </c>
      <c r="N11" s="23" t="s">
        <v>3</v>
      </c>
      <c r="O11" s="22" t="s">
        <v>31</v>
      </c>
      <c r="P11" s="23" t="s">
        <v>3</v>
      </c>
      <c r="Q11" s="22" t="s">
        <v>32</v>
      </c>
      <c r="R11" s="17" t="s">
        <v>3</v>
      </c>
      <c r="S11" s="25" t="s">
        <v>3</v>
      </c>
      <c r="T11" s="9" t="s">
        <v>33</v>
      </c>
    </row>
    <row r="12" spans="1:20" x14ac:dyDescent="0.25">
      <c r="A12" s="30" t="s">
        <v>3</v>
      </c>
      <c r="B12" s="7" t="s">
        <v>3</v>
      </c>
      <c r="C12" s="14" t="s">
        <v>3</v>
      </c>
      <c r="D12" s="8" t="s">
        <v>3</v>
      </c>
      <c r="E12" s="9" t="s">
        <v>3</v>
      </c>
      <c r="F12" s="22" t="s">
        <v>34</v>
      </c>
      <c r="G12" s="22" t="s">
        <v>35</v>
      </c>
      <c r="H12" s="22" t="s">
        <v>36</v>
      </c>
      <c r="I12" s="22" t="s">
        <v>37</v>
      </c>
      <c r="J12" s="22" t="s">
        <v>38</v>
      </c>
      <c r="K12" s="28" t="s">
        <v>39</v>
      </c>
      <c r="L12" s="21" t="s">
        <v>3</v>
      </c>
      <c r="M12" s="22" t="s">
        <v>40</v>
      </c>
      <c r="N12" s="23" t="s">
        <v>3</v>
      </c>
      <c r="O12" s="22" t="s">
        <v>41</v>
      </c>
      <c r="P12" s="23" t="s">
        <v>3</v>
      </c>
      <c r="Q12" s="22" t="s">
        <v>42</v>
      </c>
      <c r="R12" s="17" t="s">
        <v>3</v>
      </c>
      <c r="S12" s="31" t="s">
        <v>43</v>
      </c>
      <c r="T12" s="32" t="e">
        <f>T178+T177+T176+T175+T174+T173+T172+T171+T170+T169+T168+T167+T166+T165+T164+T163+T162+T161+T160+T159+T158+T157+T156+T155+T154+T153+T152+T151+T150+T149+T148+T147+T146+T145+T144+T143+T142+T141+T140+T139+T138+T137+T136+T135+T134+T133+T132+T131+T130+T129+T128+T127+T126+T125+T124+T123+T122+T121+T120+T119+T118+T117+T116+T115+T114+T113+T112+T111+T110+T109+T108+T107+T106+T29+T25+T103+T102+T101+T100+T99+T98+T97+T96+T95+T94+T93+T92+T91+T90+T89+T88+T87+T86+T85+T84+T83+T82+T81+T80+T79+T78+T77+T76+T75+T74+T73+T72+T71+T70+T69+T68+T67+T66+T65+T64+T63+T62+T61+T60+T59+T58+T57+T56+T55+T54+T53+T52+T51+T50+T49+T48+T47+T46+T45+T44+T43+T42+T41+T40+T39+T38+T37+T36+T35+T34+T33+T32+T31+T30+T28+T27+T26+T24+T23+T22+T21+T20+T19+T18+T17+T16+T15+T14+T13</f>
        <v>#VALUE!</v>
      </c>
    </row>
    <row r="13" spans="1:20" x14ac:dyDescent="0.25">
      <c r="A13" s="33" t="s">
        <v>44</v>
      </c>
      <c r="B13" s="16"/>
      <c r="C13" s="16"/>
      <c r="D13" s="16"/>
      <c r="E13" s="34" t="s">
        <v>3</v>
      </c>
      <c r="F13" s="17" t="s">
        <v>3</v>
      </c>
      <c r="G13" s="17" t="s">
        <v>3</v>
      </c>
      <c r="H13" s="17" t="s">
        <v>3</v>
      </c>
      <c r="I13" s="17" t="s">
        <v>3</v>
      </c>
      <c r="J13" s="17" t="s">
        <v>3</v>
      </c>
      <c r="K13" s="17" t="s">
        <v>3</v>
      </c>
      <c r="L13" s="21" t="s">
        <v>3</v>
      </c>
      <c r="M13" s="17" t="s">
        <v>3</v>
      </c>
      <c r="N13" s="17" t="s">
        <v>3</v>
      </c>
      <c r="O13" s="17" t="s">
        <v>3</v>
      </c>
      <c r="P13" s="17" t="s">
        <v>3</v>
      </c>
      <c r="Q13" s="17" t="s">
        <v>3</v>
      </c>
      <c r="R13" s="17" t="s">
        <v>3</v>
      </c>
      <c r="S13" s="17" t="s">
        <v>3</v>
      </c>
      <c r="T13" s="17" t="s">
        <v>3</v>
      </c>
    </row>
    <row r="14" spans="1:20" x14ac:dyDescent="0.25">
      <c r="A14" s="35" t="s">
        <v>45</v>
      </c>
      <c r="B14" s="16"/>
      <c r="C14" s="16"/>
      <c r="D14" s="16"/>
      <c r="E14" s="34" t="s">
        <v>3</v>
      </c>
      <c r="F14" s="17" t="s">
        <v>3</v>
      </c>
      <c r="G14" s="17" t="s">
        <v>3</v>
      </c>
      <c r="H14" s="17" t="s">
        <v>3</v>
      </c>
      <c r="I14" s="17" t="s">
        <v>3</v>
      </c>
      <c r="J14" s="17" t="s">
        <v>3</v>
      </c>
      <c r="K14" s="17" t="s">
        <v>3</v>
      </c>
      <c r="L14" s="21" t="s">
        <v>3</v>
      </c>
      <c r="M14" s="17" t="s">
        <v>3</v>
      </c>
      <c r="N14" s="17" t="s">
        <v>3</v>
      </c>
      <c r="O14" s="17" t="s">
        <v>3</v>
      </c>
      <c r="P14" s="17" t="s">
        <v>3</v>
      </c>
      <c r="Q14" s="17" t="s">
        <v>3</v>
      </c>
      <c r="R14" s="17" t="s">
        <v>3</v>
      </c>
      <c r="S14" s="17" t="s">
        <v>3</v>
      </c>
      <c r="T14" s="17" t="s">
        <v>3</v>
      </c>
    </row>
    <row r="15" spans="1:20" x14ac:dyDescent="0.25">
      <c r="A15" s="36" t="s">
        <v>46</v>
      </c>
      <c r="B15" s="37" t="s">
        <v>47</v>
      </c>
      <c r="C15" s="38" t="s">
        <v>48</v>
      </c>
      <c r="D15" s="38" t="s">
        <v>49</v>
      </c>
      <c r="E15" s="39">
        <v>0</v>
      </c>
      <c r="F15" s="40">
        <v>34255969.710000001</v>
      </c>
      <c r="G15" s="40">
        <v>0</v>
      </c>
      <c r="H15" s="40">
        <v>0</v>
      </c>
      <c r="I15" s="40">
        <v>0</v>
      </c>
      <c r="J15" s="40">
        <v>0</v>
      </c>
      <c r="K15" s="41">
        <f>F15+G15+H15+I15+J15</f>
        <v>34255969.710000001</v>
      </c>
      <c r="L15" s="21" t="s">
        <v>50</v>
      </c>
      <c r="M15" s="40">
        <v>0</v>
      </c>
      <c r="N15" s="42">
        <v>0</v>
      </c>
      <c r="O15" s="40">
        <v>0</v>
      </c>
      <c r="P15" s="42">
        <v>0</v>
      </c>
      <c r="Q15" s="40">
        <v>0</v>
      </c>
      <c r="R15" s="42">
        <v>0</v>
      </c>
      <c r="S15" s="41">
        <f>M15+O15+Q15+K15</f>
        <v>34255969.710000001</v>
      </c>
      <c r="T15" s="41">
        <v>0</v>
      </c>
    </row>
    <row r="16" spans="1:20" x14ac:dyDescent="0.25">
      <c r="A16" s="16"/>
      <c r="B16" s="37" t="s">
        <v>51</v>
      </c>
      <c r="C16" s="38" t="s">
        <v>52</v>
      </c>
      <c r="D16" s="38" t="s">
        <v>53</v>
      </c>
      <c r="E16" s="43">
        <v>34142098.700000003</v>
      </c>
      <c r="F16" s="40">
        <v>2029785</v>
      </c>
      <c r="G16" s="40">
        <v>0</v>
      </c>
      <c r="H16" s="40">
        <v>0</v>
      </c>
      <c r="I16" s="40">
        <v>0</v>
      </c>
      <c r="J16" s="40">
        <v>0</v>
      </c>
      <c r="K16" s="41">
        <f>F16+G16+H16+I16+J16</f>
        <v>2029785</v>
      </c>
      <c r="L16" s="21" t="s">
        <v>50</v>
      </c>
      <c r="M16" s="40">
        <v>24653207.640000001</v>
      </c>
      <c r="N16" s="42">
        <v>0</v>
      </c>
      <c r="O16" s="40">
        <v>0</v>
      </c>
      <c r="P16" s="42">
        <v>0</v>
      </c>
      <c r="Q16" s="40">
        <v>0</v>
      </c>
      <c r="R16" s="42">
        <v>0</v>
      </c>
      <c r="S16" s="41">
        <f>M16+O16+Q16+K16</f>
        <v>26682992.640000001</v>
      </c>
      <c r="T16" s="41">
        <f>E16-S16</f>
        <v>7459106.0600000024</v>
      </c>
    </row>
    <row r="17" spans="1:20" x14ac:dyDescent="0.25">
      <c r="A17" s="16"/>
      <c r="B17" s="30" t="s">
        <v>50</v>
      </c>
      <c r="C17" s="27" t="s">
        <v>54</v>
      </c>
      <c r="D17" s="27" t="s">
        <v>55</v>
      </c>
      <c r="E17" s="41">
        <f>E16</f>
        <v>34142098.700000003</v>
      </c>
      <c r="F17" s="41">
        <f>F15+F16</f>
        <v>36285754.710000001</v>
      </c>
      <c r="G17" s="41">
        <f>G15+G16</f>
        <v>0</v>
      </c>
      <c r="H17" s="41">
        <f>H15+H16</f>
        <v>0</v>
      </c>
      <c r="I17" s="41">
        <f>I15+I16</f>
        <v>0</v>
      </c>
      <c r="J17" s="41">
        <f>J15+J16</f>
        <v>0</v>
      </c>
      <c r="K17" s="41">
        <f>F17+G17+H17+I17+J17</f>
        <v>36285754.710000001</v>
      </c>
      <c r="L17" s="21" t="s">
        <v>50</v>
      </c>
      <c r="M17" s="41">
        <f>M15+M16</f>
        <v>24653207.640000001</v>
      </c>
      <c r="N17" s="42">
        <v>0</v>
      </c>
      <c r="O17" s="41">
        <f>O15+O16</f>
        <v>0</v>
      </c>
      <c r="P17" s="42">
        <v>0</v>
      </c>
      <c r="Q17" s="41">
        <f>Q15+Q16</f>
        <v>0</v>
      </c>
      <c r="R17" s="42">
        <v>0</v>
      </c>
      <c r="S17" s="41">
        <f>M17+O17+Q17+K17</f>
        <v>60938962.350000001</v>
      </c>
      <c r="T17" s="41">
        <v>0</v>
      </c>
    </row>
    <row r="18" spans="1:20" x14ac:dyDescent="0.25">
      <c r="A18" s="36" t="s">
        <v>56</v>
      </c>
      <c r="B18" s="37" t="s">
        <v>57</v>
      </c>
      <c r="C18" s="38" t="s">
        <v>58</v>
      </c>
      <c r="D18" s="38" t="s">
        <v>59</v>
      </c>
      <c r="E18" s="39">
        <v>0</v>
      </c>
      <c r="F18" s="40">
        <v>0</v>
      </c>
      <c r="G18" s="40">
        <v>16661158.91</v>
      </c>
      <c r="H18" s="40">
        <v>0</v>
      </c>
      <c r="I18" s="40">
        <v>0</v>
      </c>
      <c r="J18" s="40">
        <v>0</v>
      </c>
      <c r="K18" s="41">
        <f>F18+G18+H18+I18+J18</f>
        <v>16661158.91</v>
      </c>
      <c r="L18" s="21" t="s">
        <v>50</v>
      </c>
      <c r="M18" s="40">
        <v>13402083.25</v>
      </c>
      <c r="N18" s="42">
        <v>0</v>
      </c>
      <c r="O18" s="40">
        <v>0</v>
      </c>
      <c r="P18" s="42">
        <v>0</v>
      </c>
      <c r="Q18" s="40">
        <v>0</v>
      </c>
      <c r="R18" s="42">
        <v>0</v>
      </c>
      <c r="S18" s="41">
        <f>M18+O18+Q18+K18</f>
        <v>30063242.16</v>
      </c>
      <c r="T18" s="41">
        <v>0</v>
      </c>
    </row>
    <row r="19" spans="1:20" x14ac:dyDescent="0.25">
      <c r="A19" s="16"/>
      <c r="B19" s="37" t="s">
        <v>60</v>
      </c>
      <c r="C19" s="38" t="s">
        <v>61</v>
      </c>
      <c r="D19" s="38" t="s">
        <v>62</v>
      </c>
      <c r="E19" s="43">
        <v>14164502.17</v>
      </c>
      <c r="F19" s="40">
        <v>0</v>
      </c>
      <c r="G19" s="40">
        <v>4229989.13</v>
      </c>
      <c r="H19" s="40">
        <v>0</v>
      </c>
      <c r="I19" s="40">
        <v>0</v>
      </c>
      <c r="J19" s="40">
        <v>0</v>
      </c>
      <c r="K19" s="41">
        <f>F19+G19+H19+I19+J19</f>
        <v>4229989.13</v>
      </c>
      <c r="L19" s="21" t="s">
        <v>50</v>
      </c>
      <c r="M19" s="40">
        <v>3613339.94</v>
      </c>
      <c r="N19" s="42">
        <v>0</v>
      </c>
      <c r="O19" s="40">
        <v>0</v>
      </c>
      <c r="P19" s="42">
        <v>0</v>
      </c>
      <c r="Q19" s="40">
        <v>0</v>
      </c>
      <c r="R19" s="42">
        <v>0</v>
      </c>
      <c r="S19" s="41">
        <f>M19+O19+Q19+K19</f>
        <v>7843329.0700000003</v>
      </c>
      <c r="T19" s="41">
        <f>E19-S19</f>
        <v>6321173.0999999996</v>
      </c>
    </row>
    <row r="20" spans="1:20" x14ac:dyDescent="0.25">
      <c r="A20" s="16"/>
      <c r="B20" s="37" t="s">
        <v>63</v>
      </c>
      <c r="C20" s="38" t="s">
        <v>64</v>
      </c>
      <c r="D20" s="38" t="s">
        <v>65</v>
      </c>
      <c r="E20" s="39">
        <v>0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41">
        <f>F20+G20+H20+I20+J20</f>
        <v>0</v>
      </c>
      <c r="L20" s="21" t="s">
        <v>50</v>
      </c>
      <c r="M20" s="40">
        <v>0</v>
      </c>
      <c r="N20" s="42">
        <v>0</v>
      </c>
      <c r="O20" s="40">
        <v>0</v>
      </c>
      <c r="P20" s="42">
        <v>0</v>
      </c>
      <c r="Q20" s="40">
        <v>0</v>
      </c>
      <c r="R20" s="42">
        <v>0</v>
      </c>
      <c r="S20" s="41">
        <f>M20+O20+Q20+K20</f>
        <v>0</v>
      </c>
      <c r="T20" s="41">
        <v>0</v>
      </c>
    </row>
    <row r="21" spans="1:20" x14ac:dyDescent="0.25">
      <c r="A21" s="16"/>
      <c r="B21" s="37" t="s">
        <v>66</v>
      </c>
      <c r="C21" s="38" t="s">
        <v>67</v>
      </c>
      <c r="D21" s="38" t="s">
        <v>68</v>
      </c>
      <c r="E21" s="43">
        <v>0</v>
      </c>
      <c r="F21" s="40">
        <v>0</v>
      </c>
      <c r="G21" s="40">
        <v>0</v>
      </c>
      <c r="H21" s="40">
        <v>0</v>
      </c>
      <c r="I21" s="40">
        <v>0</v>
      </c>
      <c r="J21" s="40">
        <v>0</v>
      </c>
      <c r="K21" s="41">
        <f>F21+G21+H21+I21+J21</f>
        <v>0</v>
      </c>
      <c r="L21" s="21" t="s">
        <v>50</v>
      </c>
      <c r="M21" s="40">
        <v>0</v>
      </c>
      <c r="N21" s="42">
        <v>0</v>
      </c>
      <c r="O21" s="40">
        <v>0</v>
      </c>
      <c r="P21" s="42">
        <v>0</v>
      </c>
      <c r="Q21" s="40">
        <v>0</v>
      </c>
      <c r="R21" s="42">
        <v>0</v>
      </c>
      <c r="S21" s="41">
        <f>M21+O21+Q21+K21</f>
        <v>0</v>
      </c>
      <c r="T21" s="41">
        <f>E21-S21</f>
        <v>0</v>
      </c>
    </row>
    <row r="22" spans="1:20" x14ac:dyDescent="0.25">
      <c r="A22" s="16"/>
      <c r="B22" s="30" t="s">
        <v>50</v>
      </c>
      <c r="C22" s="27" t="s">
        <v>69</v>
      </c>
      <c r="D22" s="27" t="s">
        <v>70</v>
      </c>
      <c r="E22" s="41">
        <f>E19+E21</f>
        <v>14164502.17</v>
      </c>
      <c r="F22" s="41">
        <f>F18+F19+F20+F21</f>
        <v>0</v>
      </c>
      <c r="G22" s="41">
        <f>G18+G19+G20+G21</f>
        <v>20891148.039999999</v>
      </c>
      <c r="H22" s="41">
        <f>H18+H19+H20+H21</f>
        <v>0</v>
      </c>
      <c r="I22" s="41">
        <f>I18+I19+I20+I21</f>
        <v>0</v>
      </c>
      <c r="J22" s="41">
        <f>J18+J19+J20+J21</f>
        <v>0</v>
      </c>
      <c r="K22" s="41">
        <f>F22+G22+H22+I22+J22</f>
        <v>20891148.039999999</v>
      </c>
      <c r="L22" s="21" t="s">
        <v>50</v>
      </c>
      <c r="M22" s="41">
        <f>M18+M19+M20+M21</f>
        <v>17015423.190000001</v>
      </c>
      <c r="N22" s="42">
        <v>0</v>
      </c>
      <c r="O22" s="41">
        <f>O18+O19+O20+O21</f>
        <v>0</v>
      </c>
      <c r="P22" s="42">
        <v>0</v>
      </c>
      <c r="Q22" s="41">
        <f>Q18+Q19+Q20+Q21</f>
        <v>0</v>
      </c>
      <c r="R22" s="42">
        <v>0</v>
      </c>
      <c r="S22" s="41">
        <f>M22+O22+Q22+K22</f>
        <v>37906571.230000004</v>
      </c>
      <c r="T22" s="41">
        <v>0</v>
      </c>
    </row>
    <row r="23" spans="1:20" x14ac:dyDescent="0.25">
      <c r="A23" s="36" t="s">
        <v>71</v>
      </c>
      <c r="B23" s="37" t="s">
        <v>72</v>
      </c>
      <c r="C23" s="38" t="s">
        <v>73</v>
      </c>
      <c r="D23" s="38" t="s">
        <v>74</v>
      </c>
      <c r="E23" s="39">
        <v>0</v>
      </c>
      <c r="F23" s="40">
        <v>0</v>
      </c>
      <c r="G23" s="40">
        <v>2410300</v>
      </c>
      <c r="H23" s="40">
        <v>0</v>
      </c>
      <c r="I23" s="40">
        <v>0</v>
      </c>
      <c r="J23" s="40">
        <v>0</v>
      </c>
      <c r="K23" s="41">
        <f>F23+G23+H23+I23+J23</f>
        <v>2410300</v>
      </c>
      <c r="L23" s="21" t="s">
        <v>50</v>
      </c>
      <c r="M23" s="40">
        <v>0</v>
      </c>
      <c r="N23" s="42">
        <v>0</v>
      </c>
      <c r="O23" s="40">
        <v>0</v>
      </c>
      <c r="P23" s="42">
        <v>0</v>
      </c>
      <c r="Q23" s="40">
        <v>0</v>
      </c>
      <c r="R23" s="42">
        <v>0</v>
      </c>
      <c r="S23" s="41">
        <f>M23+O23+Q23+K23</f>
        <v>2410300</v>
      </c>
      <c r="T23" s="41">
        <v>0</v>
      </c>
    </row>
    <row r="24" spans="1:20" x14ac:dyDescent="0.25">
      <c r="A24" s="16"/>
      <c r="B24" s="37" t="s">
        <v>75</v>
      </c>
      <c r="C24" s="38" t="s">
        <v>76</v>
      </c>
      <c r="D24" s="38" t="s">
        <v>77</v>
      </c>
      <c r="E24" s="43">
        <v>851198.69</v>
      </c>
      <c r="F24" s="40">
        <v>0</v>
      </c>
      <c r="G24" s="40">
        <v>179517.15</v>
      </c>
      <c r="H24" s="40">
        <v>0</v>
      </c>
      <c r="I24" s="40">
        <v>0</v>
      </c>
      <c r="J24" s="40">
        <v>0</v>
      </c>
      <c r="K24" s="41">
        <f>F24+G24+H24+I24+J24</f>
        <v>179517.15</v>
      </c>
      <c r="L24" s="21" t="s">
        <v>50</v>
      </c>
      <c r="M24" s="40">
        <v>0</v>
      </c>
      <c r="N24" s="42">
        <v>0</v>
      </c>
      <c r="O24" s="40">
        <v>0</v>
      </c>
      <c r="P24" s="42">
        <v>0</v>
      </c>
      <c r="Q24" s="40">
        <v>0</v>
      </c>
      <c r="R24" s="42">
        <v>0</v>
      </c>
      <c r="S24" s="41">
        <f>M24+O24+Q24+K24</f>
        <v>179517.15</v>
      </c>
      <c r="T24" s="41">
        <f>E24-S24</f>
        <v>671681.53999999992</v>
      </c>
    </row>
    <row r="25" spans="1:20" x14ac:dyDescent="0.25">
      <c r="A25" s="16"/>
      <c r="B25" s="37" t="s">
        <v>78</v>
      </c>
      <c r="C25" s="38" t="s">
        <v>79</v>
      </c>
      <c r="D25" s="38" t="s">
        <v>80</v>
      </c>
      <c r="E25" s="43">
        <v>0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4">
        <f>F25+G25+H25+I25+J25</f>
        <v>0</v>
      </c>
      <c r="L25" s="21" t="s">
        <v>50</v>
      </c>
      <c r="M25" s="40">
        <v>0</v>
      </c>
      <c r="N25" s="42">
        <v>0</v>
      </c>
      <c r="O25" s="40">
        <v>0</v>
      </c>
      <c r="P25" s="42">
        <v>0</v>
      </c>
      <c r="Q25" s="40">
        <v>0</v>
      </c>
      <c r="R25" s="42">
        <v>0</v>
      </c>
      <c r="S25" s="44">
        <f>M25+O25+Q25+K25</f>
        <v>0</v>
      </c>
      <c r="T25" s="44">
        <f>E25-S25</f>
        <v>0</v>
      </c>
    </row>
    <row r="26" spans="1:20" x14ac:dyDescent="0.25">
      <c r="A26" s="16"/>
      <c r="B26" s="30" t="s">
        <v>50</v>
      </c>
      <c r="C26" s="27" t="s">
        <v>81</v>
      </c>
      <c r="D26" s="27" t="s">
        <v>82</v>
      </c>
      <c r="E26" s="41">
        <f>E24+E25</f>
        <v>851198.69</v>
      </c>
      <c r="F26" s="41">
        <f>F23+F24+F25</f>
        <v>0</v>
      </c>
      <c r="G26" s="41">
        <f>G23+G24+G25</f>
        <v>2589817.15</v>
      </c>
      <c r="H26" s="41">
        <f>H23+H24+H25</f>
        <v>0</v>
      </c>
      <c r="I26" s="41">
        <f>I23+I24+I25</f>
        <v>0</v>
      </c>
      <c r="J26" s="41">
        <f>J23+J24+J25</f>
        <v>0</v>
      </c>
      <c r="K26" s="41">
        <f>F26+G26+H26+I26+J26</f>
        <v>2589817.15</v>
      </c>
      <c r="L26" s="21" t="s">
        <v>50</v>
      </c>
      <c r="M26" s="41">
        <f>M23+M24+M25</f>
        <v>0</v>
      </c>
      <c r="N26" s="42">
        <v>0</v>
      </c>
      <c r="O26" s="41">
        <f>O23+O24+O25</f>
        <v>0</v>
      </c>
      <c r="P26" s="42">
        <v>0</v>
      </c>
      <c r="Q26" s="41">
        <f>Q23+Q24+Q25</f>
        <v>0</v>
      </c>
      <c r="R26" s="42">
        <v>0</v>
      </c>
      <c r="S26" s="41">
        <f>M26+O26+Q26+K26</f>
        <v>2589817.15</v>
      </c>
      <c r="T26" s="41">
        <v>0</v>
      </c>
    </row>
    <row r="27" spans="1:20" x14ac:dyDescent="0.25">
      <c r="A27" s="36" t="s">
        <v>83</v>
      </c>
      <c r="B27" s="37" t="s">
        <v>84</v>
      </c>
      <c r="C27" s="38" t="s">
        <v>85</v>
      </c>
      <c r="D27" s="38" t="s">
        <v>86</v>
      </c>
      <c r="E27" s="39">
        <v>0</v>
      </c>
      <c r="F27" s="40">
        <v>3235542.33</v>
      </c>
      <c r="G27" s="40">
        <v>0</v>
      </c>
      <c r="H27" s="40">
        <v>343604.49</v>
      </c>
      <c r="I27" s="40">
        <v>0</v>
      </c>
      <c r="J27" s="40">
        <v>0</v>
      </c>
      <c r="K27" s="41">
        <f>F27+G27+H27+I27+J27</f>
        <v>3579146.8200000003</v>
      </c>
      <c r="L27" s="21" t="s">
        <v>50</v>
      </c>
      <c r="M27" s="40">
        <v>51592289.969999999</v>
      </c>
      <c r="N27" s="42">
        <v>0</v>
      </c>
      <c r="O27" s="40">
        <v>0</v>
      </c>
      <c r="P27" s="42">
        <v>0</v>
      </c>
      <c r="Q27" s="40">
        <v>0</v>
      </c>
      <c r="R27" s="42">
        <v>0</v>
      </c>
      <c r="S27" s="41">
        <f>M27+O27+Q27+K27</f>
        <v>55171436.789999999</v>
      </c>
      <c r="T27" s="41">
        <v>0</v>
      </c>
    </row>
    <row r="28" spans="1:20" x14ac:dyDescent="0.25">
      <c r="A28" s="16"/>
      <c r="B28" s="37" t="s">
        <v>87</v>
      </c>
      <c r="C28" s="38" t="s">
        <v>88</v>
      </c>
      <c r="D28" s="38" t="s">
        <v>89</v>
      </c>
      <c r="E28" s="43">
        <v>1439915.67</v>
      </c>
      <c r="F28" s="40">
        <v>144897.84</v>
      </c>
      <c r="G28" s="40">
        <v>0</v>
      </c>
      <c r="H28" s="40">
        <v>10504.57</v>
      </c>
      <c r="I28" s="40">
        <v>0</v>
      </c>
      <c r="J28" s="40">
        <v>0</v>
      </c>
      <c r="K28" s="41">
        <f>F28+G28+H28+I28+J28</f>
        <v>155402.41</v>
      </c>
      <c r="L28" s="21" t="s">
        <v>50</v>
      </c>
      <c r="M28" s="40">
        <v>1005801.07</v>
      </c>
      <c r="N28" s="42">
        <v>0</v>
      </c>
      <c r="O28" s="40">
        <v>0</v>
      </c>
      <c r="P28" s="42">
        <v>0</v>
      </c>
      <c r="Q28" s="40">
        <v>0</v>
      </c>
      <c r="R28" s="42">
        <v>0</v>
      </c>
      <c r="S28" s="41">
        <f>M28+O28+Q28+K28</f>
        <v>1161203.48</v>
      </c>
      <c r="T28" s="41">
        <f>E28-S28</f>
        <v>278712.18999999994</v>
      </c>
    </row>
    <row r="29" spans="1:20" x14ac:dyDescent="0.25">
      <c r="A29" s="16"/>
      <c r="B29" s="37" t="s">
        <v>90</v>
      </c>
      <c r="C29" s="38" t="s">
        <v>91</v>
      </c>
      <c r="D29" s="38" t="s">
        <v>92</v>
      </c>
      <c r="E29" s="43">
        <v>0</v>
      </c>
      <c r="F29" s="40">
        <v>0</v>
      </c>
      <c r="G29" s="40">
        <v>0</v>
      </c>
      <c r="H29" s="40">
        <v>0</v>
      </c>
      <c r="I29" s="40">
        <v>0</v>
      </c>
      <c r="J29" s="40">
        <v>0</v>
      </c>
      <c r="K29" s="44">
        <f>F29+G29+H29+I29+J29</f>
        <v>0</v>
      </c>
      <c r="L29" s="21" t="s">
        <v>50</v>
      </c>
      <c r="M29" s="40">
        <v>0</v>
      </c>
      <c r="N29" s="42">
        <v>0</v>
      </c>
      <c r="O29" s="40">
        <v>0</v>
      </c>
      <c r="P29" s="42">
        <v>0</v>
      </c>
      <c r="Q29" s="40">
        <v>0</v>
      </c>
      <c r="R29" s="42">
        <v>0</v>
      </c>
      <c r="S29" s="44">
        <f>M29+O29+Q29+K29</f>
        <v>0</v>
      </c>
      <c r="T29" s="44">
        <f>E29-S29</f>
        <v>0</v>
      </c>
    </row>
    <row r="30" spans="1:20" x14ac:dyDescent="0.25">
      <c r="A30" s="16"/>
      <c r="B30" s="30" t="s">
        <v>93</v>
      </c>
      <c r="C30" s="27" t="s">
        <v>93</v>
      </c>
      <c r="D30" s="27" t="s">
        <v>94</v>
      </c>
      <c r="E30" s="41">
        <f>E28+E29</f>
        <v>1439915.67</v>
      </c>
      <c r="F30" s="41">
        <f>F27+F28+F29</f>
        <v>3380440.17</v>
      </c>
      <c r="G30" s="41">
        <f>G27+G28+G29</f>
        <v>0</v>
      </c>
      <c r="H30" s="41">
        <f>H27+H28+H29</f>
        <v>354109.06</v>
      </c>
      <c r="I30" s="41">
        <f>I27+I28+I29</f>
        <v>0</v>
      </c>
      <c r="J30" s="41">
        <f>J27+J28+J29</f>
        <v>0</v>
      </c>
      <c r="K30" s="41">
        <f>F30+G30+H30+I30+J30</f>
        <v>3734549.23</v>
      </c>
      <c r="L30" s="21" t="s">
        <v>50</v>
      </c>
      <c r="M30" s="41">
        <f>M27+M28+M29</f>
        <v>52598091.039999999</v>
      </c>
      <c r="N30" s="45">
        <v>0</v>
      </c>
      <c r="O30" s="41">
        <f>O27+O28+O29</f>
        <v>0</v>
      </c>
      <c r="P30" s="45">
        <v>0</v>
      </c>
      <c r="Q30" s="41">
        <f>Q27+Q28+Q29</f>
        <v>0</v>
      </c>
      <c r="R30" s="42">
        <v>0</v>
      </c>
      <c r="S30" s="41">
        <f>M30+O30+Q30+K30</f>
        <v>56332640.269999996</v>
      </c>
      <c r="T30" s="41">
        <v>0</v>
      </c>
    </row>
    <row r="31" spans="1:20" x14ac:dyDescent="0.25">
      <c r="A31" s="36" t="s">
        <v>95</v>
      </c>
      <c r="B31" s="37" t="s">
        <v>96</v>
      </c>
      <c r="C31" s="38" t="s">
        <v>97</v>
      </c>
      <c r="D31" s="38" t="s">
        <v>98</v>
      </c>
      <c r="E31" s="39">
        <v>0</v>
      </c>
      <c r="F31" s="40">
        <v>0</v>
      </c>
      <c r="G31" s="40">
        <v>0</v>
      </c>
      <c r="H31" s="40">
        <v>0</v>
      </c>
      <c r="I31" s="40">
        <v>0</v>
      </c>
      <c r="J31" s="40">
        <v>0</v>
      </c>
      <c r="K31" s="41">
        <f>F31+G31+H31+I31+J31</f>
        <v>0</v>
      </c>
      <c r="L31" s="21" t="s">
        <v>50</v>
      </c>
      <c r="M31" s="40">
        <v>0</v>
      </c>
      <c r="N31" s="42">
        <v>0</v>
      </c>
      <c r="O31" s="40">
        <v>0</v>
      </c>
      <c r="P31" s="42">
        <v>0</v>
      </c>
      <c r="Q31" s="40">
        <v>0</v>
      </c>
      <c r="R31" s="42">
        <v>0</v>
      </c>
      <c r="S31" s="41">
        <f>M31+O31+Q31+K31</f>
        <v>0</v>
      </c>
      <c r="T31" s="41">
        <v>0</v>
      </c>
    </row>
    <row r="32" spans="1:20" x14ac:dyDescent="0.25">
      <c r="A32" s="16"/>
      <c r="B32" s="37" t="s">
        <v>99</v>
      </c>
      <c r="C32" s="38" t="s">
        <v>100</v>
      </c>
      <c r="D32" s="38" t="s">
        <v>101</v>
      </c>
      <c r="E32" s="39">
        <v>0</v>
      </c>
      <c r="F32" s="40">
        <v>0</v>
      </c>
      <c r="G32" s="40">
        <v>0</v>
      </c>
      <c r="H32" s="40">
        <v>0</v>
      </c>
      <c r="I32" s="40">
        <v>0</v>
      </c>
      <c r="J32" s="40">
        <v>0</v>
      </c>
      <c r="K32" s="41">
        <f>F32+G32+H32+I32+J32</f>
        <v>0</v>
      </c>
      <c r="L32" s="21" t="s">
        <v>50</v>
      </c>
      <c r="M32" s="40">
        <v>0</v>
      </c>
      <c r="N32" s="42">
        <v>0</v>
      </c>
      <c r="O32" s="40">
        <v>0</v>
      </c>
      <c r="P32" s="42">
        <v>0</v>
      </c>
      <c r="Q32" s="40">
        <v>0</v>
      </c>
      <c r="R32" s="42">
        <v>0</v>
      </c>
      <c r="S32" s="41">
        <f>M32+O32+Q32+K32</f>
        <v>0</v>
      </c>
      <c r="T32" s="41">
        <v>0</v>
      </c>
    </row>
    <row r="33" spans="1:20" x14ac:dyDescent="0.25">
      <c r="A33" s="16"/>
      <c r="B33" s="37" t="s">
        <v>102</v>
      </c>
      <c r="C33" s="38" t="s">
        <v>103</v>
      </c>
      <c r="D33" s="38" t="s">
        <v>104</v>
      </c>
      <c r="E33" s="43">
        <v>0</v>
      </c>
      <c r="F33" s="40">
        <v>0</v>
      </c>
      <c r="G33" s="40">
        <v>0</v>
      </c>
      <c r="H33" s="40">
        <v>0</v>
      </c>
      <c r="I33" s="40">
        <v>0</v>
      </c>
      <c r="J33" s="40">
        <v>0</v>
      </c>
      <c r="K33" s="41">
        <f>F33+G33+H33+I33+J33</f>
        <v>0</v>
      </c>
      <c r="L33" s="21" t="s">
        <v>50</v>
      </c>
      <c r="M33" s="40">
        <v>0</v>
      </c>
      <c r="N33" s="42">
        <v>0</v>
      </c>
      <c r="O33" s="40">
        <v>0</v>
      </c>
      <c r="P33" s="42">
        <v>0</v>
      </c>
      <c r="Q33" s="40">
        <v>0</v>
      </c>
      <c r="R33" s="42">
        <v>0</v>
      </c>
      <c r="S33" s="41">
        <f>M33+O33+Q33+K33</f>
        <v>0</v>
      </c>
      <c r="T33" s="41">
        <f>E33-S33</f>
        <v>0</v>
      </c>
    </row>
    <row r="34" spans="1:20" x14ac:dyDescent="0.25">
      <c r="A34" s="16"/>
      <c r="B34" s="37" t="s">
        <v>105</v>
      </c>
      <c r="C34" s="38" t="s">
        <v>106</v>
      </c>
      <c r="D34" s="38" t="s">
        <v>107</v>
      </c>
      <c r="E34" s="43">
        <v>2050262.89</v>
      </c>
      <c r="F34" s="40">
        <v>0</v>
      </c>
      <c r="G34" s="40">
        <v>21126.75</v>
      </c>
      <c r="H34" s="40">
        <v>0</v>
      </c>
      <c r="I34" s="40">
        <v>0</v>
      </c>
      <c r="J34" s="40">
        <v>4782.49</v>
      </c>
      <c r="K34" s="41">
        <f>F34+G34+H34+I34+J34</f>
        <v>25909.239999999998</v>
      </c>
      <c r="L34" s="21" t="s">
        <v>50</v>
      </c>
      <c r="M34" s="40">
        <v>1991102.87</v>
      </c>
      <c r="N34" s="42">
        <v>0</v>
      </c>
      <c r="O34" s="40">
        <v>0</v>
      </c>
      <c r="P34" s="42">
        <v>0</v>
      </c>
      <c r="Q34" s="40">
        <v>0</v>
      </c>
      <c r="R34" s="42">
        <v>0</v>
      </c>
      <c r="S34" s="41">
        <f>M34+O34+Q34+K34</f>
        <v>2017012.11</v>
      </c>
      <c r="T34" s="41">
        <f>E34-S34</f>
        <v>33250.779999999795</v>
      </c>
    </row>
    <row r="35" spans="1:20" x14ac:dyDescent="0.25">
      <c r="A35" s="16"/>
      <c r="B35" s="37" t="s">
        <v>108</v>
      </c>
      <c r="C35" s="38" t="s">
        <v>109</v>
      </c>
      <c r="D35" s="38" t="s">
        <v>110</v>
      </c>
      <c r="E35" s="43">
        <v>5526926.5999999996</v>
      </c>
      <c r="F35" s="40">
        <v>0</v>
      </c>
      <c r="G35" s="40">
        <v>0</v>
      </c>
      <c r="H35" s="40">
        <v>0</v>
      </c>
      <c r="I35" s="40">
        <v>0</v>
      </c>
      <c r="J35" s="40">
        <v>0</v>
      </c>
      <c r="K35" s="41">
        <f>F35+G35+H35+I35+J35</f>
        <v>0</v>
      </c>
      <c r="L35" s="21" t="s">
        <v>50</v>
      </c>
      <c r="M35" s="40">
        <v>5526926.5999999996</v>
      </c>
      <c r="N35" s="42">
        <v>0</v>
      </c>
      <c r="O35" s="40">
        <v>0</v>
      </c>
      <c r="P35" s="42">
        <v>0</v>
      </c>
      <c r="Q35" s="40">
        <v>0</v>
      </c>
      <c r="R35" s="42">
        <v>0</v>
      </c>
      <c r="S35" s="41">
        <f>M35+O35+Q35+K35</f>
        <v>5526926.5999999996</v>
      </c>
      <c r="T35" s="41">
        <f>E35-S35</f>
        <v>0</v>
      </c>
    </row>
    <row r="36" spans="1:20" x14ac:dyDescent="0.25">
      <c r="A36" s="16"/>
      <c r="B36" s="30" t="s">
        <v>50</v>
      </c>
      <c r="C36" s="27" t="s">
        <v>111</v>
      </c>
      <c r="D36" s="27" t="s">
        <v>112</v>
      </c>
      <c r="E36" s="41">
        <f>E31+E32+E33+E34+E35</f>
        <v>7577189.4899999993</v>
      </c>
      <c r="F36" s="41">
        <f>F31+F32+F33+F34+F35</f>
        <v>0</v>
      </c>
      <c r="G36" s="41">
        <f>G31+G32+G33+G34+G35</f>
        <v>21126.75</v>
      </c>
      <c r="H36" s="41">
        <f>H31+H32+H33+H34+H35</f>
        <v>0</v>
      </c>
      <c r="I36" s="41">
        <f>I31+I32+I33+I34+I35</f>
        <v>0</v>
      </c>
      <c r="J36" s="41">
        <f>J31+J32+J33+J34+J35</f>
        <v>4782.49</v>
      </c>
      <c r="K36" s="41">
        <f>F36+G36+H36+I36+J36</f>
        <v>25909.239999999998</v>
      </c>
      <c r="L36" s="21" t="s">
        <v>50</v>
      </c>
      <c r="M36" s="41">
        <f>M31+M32+M33+M34+M35</f>
        <v>7518029.4699999997</v>
      </c>
      <c r="N36" s="42">
        <v>0</v>
      </c>
      <c r="O36" s="41">
        <f>O31+O32+O33+O34+O35</f>
        <v>0</v>
      </c>
      <c r="P36" s="42">
        <v>0</v>
      </c>
      <c r="Q36" s="41">
        <f>Q31+Q32+Q33+Q34+Q35</f>
        <v>0</v>
      </c>
      <c r="R36" s="42">
        <v>0</v>
      </c>
      <c r="S36" s="41">
        <f>M36+O36+Q36+K36</f>
        <v>7543938.71</v>
      </c>
      <c r="T36" s="41">
        <v>0</v>
      </c>
    </row>
    <row r="37" spans="1:20" x14ac:dyDescent="0.25">
      <c r="A37" s="36" t="s">
        <v>113</v>
      </c>
      <c r="B37" s="37" t="s">
        <v>114</v>
      </c>
      <c r="C37" s="38" t="s">
        <v>115</v>
      </c>
      <c r="D37" s="38" t="s">
        <v>116</v>
      </c>
      <c r="E37" s="43">
        <v>36363395.130000003</v>
      </c>
      <c r="F37" s="40">
        <v>0</v>
      </c>
      <c r="G37" s="40">
        <v>13755987</v>
      </c>
      <c r="H37" s="40">
        <v>0</v>
      </c>
      <c r="I37" s="40">
        <v>0</v>
      </c>
      <c r="J37" s="40">
        <v>0</v>
      </c>
      <c r="K37" s="41">
        <f>F37+G37+H37+I37+J37</f>
        <v>13755987</v>
      </c>
      <c r="L37" s="21" t="s">
        <v>50</v>
      </c>
      <c r="M37" s="40">
        <v>0</v>
      </c>
      <c r="N37" s="42">
        <v>0</v>
      </c>
      <c r="O37" s="40">
        <v>0</v>
      </c>
      <c r="P37" s="42">
        <v>0</v>
      </c>
      <c r="Q37" s="40">
        <v>0</v>
      </c>
      <c r="R37" s="42">
        <v>0</v>
      </c>
      <c r="S37" s="41">
        <f>M37+O37+Q37+K37</f>
        <v>13755987</v>
      </c>
      <c r="T37" s="41">
        <f>E37-S37</f>
        <v>22607408.130000003</v>
      </c>
    </row>
    <row r="38" spans="1:20" x14ac:dyDescent="0.25">
      <c r="A38" s="16"/>
      <c r="B38" s="37" t="s">
        <v>117</v>
      </c>
      <c r="C38" s="38" t="s">
        <v>118</v>
      </c>
      <c r="D38" s="38" t="s">
        <v>119</v>
      </c>
      <c r="E38" s="43">
        <v>0</v>
      </c>
      <c r="F38" s="40">
        <v>0</v>
      </c>
      <c r="G38" s="40">
        <v>0</v>
      </c>
      <c r="H38" s="40">
        <v>0</v>
      </c>
      <c r="I38" s="40">
        <v>0</v>
      </c>
      <c r="J38" s="40">
        <v>0</v>
      </c>
      <c r="K38" s="41">
        <f>F38+G38+H38+I38+J38</f>
        <v>0</v>
      </c>
      <c r="L38" s="21" t="s">
        <v>50</v>
      </c>
      <c r="M38" s="40">
        <v>0</v>
      </c>
      <c r="N38" s="42">
        <v>0</v>
      </c>
      <c r="O38" s="40">
        <v>0</v>
      </c>
      <c r="P38" s="42">
        <v>0</v>
      </c>
      <c r="Q38" s="40">
        <v>0</v>
      </c>
      <c r="R38" s="42">
        <v>0</v>
      </c>
      <c r="S38" s="41">
        <f>M38+O38+Q38+K38</f>
        <v>0</v>
      </c>
      <c r="T38" s="41">
        <f>E38-S38</f>
        <v>0</v>
      </c>
    </row>
    <row r="39" spans="1:20" x14ac:dyDescent="0.25">
      <c r="A39" s="16"/>
      <c r="B39" s="26" t="s">
        <v>120</v>
      </c>
      <c r="C39" s="27" t="s">
        <v>121</v>
      </c>
      <c r="D39" s="27" t="s">
        <v>122</v>
      </c>
      <c r="E39" s="41">
        <f>E37+E38</f>
        <v>36363395.130000003</v>
      </c>
      <c r="F39" s="41">
        <f>F37+F38</f>
        <v>0</v>
      </c>
      <c r="G39" s="41">
        <f>G37+G38</f>
        <v>13755987</v>
      </c>
      <c r="H39" s="41">
        <f>H37+H38</f>
        <v>0</v>
      </c>
      <c r="I39" s="41">
        <f>I37+I38</f>
        <v>0</v>
      </c>
      <c r="J39" s="41">
        <f>J37+J38</f>
        <v>0</v>
      </c>
      <c r="K39" s="41">
        <f>F39+G39+H39+I39+J39</f>
        <v>13755987</v>
      </c>
      <c r="L39" s="21" t="s">
        <v>50</v>
      </c>
      <c r="M39" s="41">
        <f>M37+M38</f>
        <v>0</v>
      </c>
      <c r="N39" s="42">
        <v>0</v>
      </c>
      <c r="O39" s="41">
        <f>O37+O38</f>
        <v>0</v>
      </c>
      <c r="P39" s="42">
        <v>0</v>
      </c>
      <c r="Q39" s="41">
        <f>Q37+Q38</f>
        <v>0</v>
      </c>
      <c r="R39" s="42">
        <v>0</v>
      </c>
      <c r="S39" s="41">
        <f>M39+O39+Q39+K39</f>
        <v>13755987</v>
      </c>
      <c r="T39" s="41">
        <f>E39-S39</f>
        <v>22607408.130000003</v>
      </c>
    </row>
    <row r="40" spans="1:20" x14ac:dyDescent="0.25">
      <c r="A40" s="36" t="s">
        <v>123</v>
      </c>
      <c r="B40" s="37" t="s">
        <v>124</v>
      </c>
      <c r="C40" s="38" t="s">
        <v>125</v>
      </c>
      <c r="D40" s="38" t="s">
        <v>126</v>
      </c>
      <c r="E40" s="43">
        <v>25007178.050000001</v>
      </c>
      <c r="F40" s="40">
        <v>3030349.44</v>
      </c>
      <c r="G40" s="40">
        <v>1764950.07</v>
      </c>
      <c r="H40" s="40">
        <v>0</v>
      </c>
      <c r="I40" s="40">
        <v>0</v>
      </c>
      <c r="J40" s="40">
        <v>0</v>
      </c>
      <c r="K40" s="41">
        <f>F40+G40+H40+I40+J40</f>
        <v>4795299.51</v>
      </c>
      <c r="L40" s="21" t="s">
        <v>50</v>
      </c>
      <c r="M40" s="40">
        <v>4798761.3099999996</v>
      </c>
      <c r="N40" s="42">
        <v>0</v>
      </c>
      <c r="O40" s="40">
        <v>8565164.3800000008</v>
      </c>
      <c r="P40" s="42">
        <v>0</v>
      </c>
      <c r="Q40" s="40">
        <v>0</v>
      </c>
      <c r="R40" s="42">
        <v>0</v>
      </c>
      <c r="S40" s="41">
        <f>M40+O40+Q40+K40</f>
        <v>18159225.200000003</v>
      </c>
      <c r="T40" s="41">
        <f>E40-S40</f>
        <v>6847952.8499999978</v>
      </c>
    </row>
    <row r="41" spans="1:20" x14ac:dyDescent="0.25">
      <c r="A41" s="16"/>
      <c r="B41" s="37" t="s">
        <v>127</v>
      </c>
      <c r="C41" s="38" t="s">
        <v>128</v>
      </c>
      <c r="D41" s="38" t="s">
        <v>129</v>
      </c>
      <c r="E41" s="43">
        <v>349351.97</v>
      </c>
      <c r="F41" s="40">
        <v>0</v>
      </c>
      <c r="G41" s="40">
        <v>10693.34</v>
      </c>
      <c r="H41" s="40">
        <v>0</v>
      </c>
      <c r="I41" s="40">
        <v>0</v>
      </c>
      <c r="J41" s="40">
        <v>0</v>
      </c>
      <c r="K41" s="41">
        <f>F41+G41+H41+I41+J41</f>
        <v>10693.34</v>
      </c>
      <c r="L41" s="21" t="s">
        <v>50</v>
      </c>
      <c r="M41" s="40">
        <v>1823238.63</v>
      </c>
      <c r="N41" s="42">
        <v>0</v>
      </c>
      <c r="O41" s="40">
        <v>15420</v>
      </c>
      <c r="P41" s="42">
        <v>0</v>
      </c>
      <c r="Q41" s="40">
        <v>-1500000</v>
      </c>
      <c r="R41" s="42">
        <v>0</v>
      </c>
      <c r="S41" s="41">
        <f>M41+O41+Q41+K41</f>
        <v>349351.96999999991</v>
      </c>
      <c r="T41" s="41">
        <f>E41-S41</f>
        <v>0</v>
      </c>
    </row>
    <row r="42" spans="1:20" x14ac:dyDescent="0.25">
      <c r="A42" s="16"/>
      <c r="B42" s="37" t="s">
        <v>130</v>
      </c>
      <c r="C42" s="38" t="s">
        <v>131</v>
      </c>
      <c r="D42" s="38" t="s">
        <v>132</v>
      </c>
      <c r="E42" s="43">
        <v>4030304.4</v>
      </c>
      <c r="F42" s="40">
        <v>0</v>
      </c>
      <c r="G42" s="40">
        <v>0</v>
      </c>
      <c r="H42" s="40">
        <v>0</v>
      </c>
      <c r="I42" s="40">
        <v>0</v>
      </c>
      <c r="J42" s="40">
        <v>0</v>
      </c>
      <c r="K42" s="41">
        <f>F42+G42+H42+I42+J42</f>
        <v>0</v>
      </c>
      <c r="L42" s="21" t="s">
        <v>50</v>
      </c>
      <c r="M42" s="40">
        <v>4030304.4</v>
      </c>
      <c r="N42" s="42">
        <v>0</v>
      </c>
      <c r="O42" s="40">
        <v>0</v>
      </c>
      <c r="P42" s="42">
        <v>0</v>
      </c>
      <c r="Q42" s="40">
        <v>0</v>
      </c>
      <c r="R42" s="42">
        <v>0</v>
      </c>
      <c r="S42" s="41">
        <f>M42+O42+Q42+K42</f>
        <v>4030304.4</v>
      </c>
      <c r="T42" s="41">
        <f>E42-S42</f>
        <v>0</v>
      </c>
    </row>
    <row r="43" spans="1:20" x14ac:dyDescent="0.25">
      <c r="A43" s="16"/>
      <c r="B43" s="37" t="s">
        <v>133</v>
      </c>
      <c r="C43" s="38" t="s">
        <v>134</v>
      </c>
      <c r="D43" s="38" t="s">
        <v>135</v>
      </c>
      <c r="E43" s="43">
        <v>0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41">
        <f>F43+G43+H43+I43+J43</f>
        <v>0</v>
      </c>
      <c r="L43" s="21" t="s">
        <v>50</v>
      </c>
      <c r="M43" s="40">
        <v>0</v>
      </c>
      <c r="N43" s="42">
        <v>0</v>
      </c>
      <c r="O43" s="40">
        <v>0</v>
      </c>
      <c r="P43" s="42">
        <v>0</v>
      </c>
      <c r="Q43" s="40">
        <v>0</v>
      </c>
      <c r="R43" s="42">
        <v>0</v>
      </c>
      <c r="S43" s="41">
        <f>M43+O43+Q43+K43</f>
        <v>0</v>
      </c>
      <c r="T43" s="41">
        <f>E43-S43</f>
        <v>0</v>
      </c>
    </row>
    <row r="44" spans="1:20" x14ac:dyDescent="0.25">
      <c r="A44" s="16"/>
      <c r="B44" s="37" t="s">
        <v>136</v>
      </c>
      <c r="C44" s="38" t="s">
        <v>137</v>
      </c>
      <c r="D44" s="38" t="s">
        <v>138</v>
      </c>
      <c r="E44" s="43">
        <v>0</v>
      </c>
      <c r="F44" s="40">
        <v>0</v>
      </c>
      <c r="G44" s="40">
        <v>0</v>
      </c>
      <c r="H44" s="40">
        <v>0</v>
      </c>
      <c r="I44" s="40">
        <v>0</v>
      </c>
      <c r="J44" s="40">
        <v>0</v>
      </c>
      <c r="K44" s="41">
        <f>F44+G44+H44+I44+J44</f>
        <v>0</v>
      </c>
      <c r="L44" s="21" t="s">
        <v>50</v>
      </c>
      <c r="M44" s="40">
        <v>0</v>
      </c>
      <c r="N44" s="42">
        <v>0</v>
      </c>
      <c r="O44" s="40">
        <v>0</v>
      </c>
      <c r="P44" s="42">
        <v>0</v>
      </c>
      <c r="Q44" s="40">
        <v>0</v>
      </c>
      <c r="R44" s="42">
        <v>0</v>
      </c>
      <c r="S44" s="41">
        <f>M44+O44+Q44+K44</f>
        <v>0</v>
      </c>
      <c r="T44" s="41">
        <f>E44-S44</f>
        <v>0</v>
      </c>
    </row>
    <row r="45" spans="1:20" x14ac:dyDescent="0.25">
      <c r="A45" s="16"/>
      <c r="B45" s="30" t="s">
        <v>50</v>
      </c>
      <c r="C45" s="27" t="s">
        <v>139</v>
      </c>
      <c r="D45" s="27" t="s">
        <v>140</v>
      </c>
      <c r="E45" s="41">
        <f>E40+E41+E42+E43+E44</f>
        <v>29386834.419999998</v>
      </c>
      <c r="F45" s="41">
        <f>F40+F41+F42+F43+F44</f>
        <v>3030349.44</v>
      </c>
      <c r="G45" s="41">
        <f>G40+G41+G42+G43+G44</f>
        <v>1775643.4100000001</v>
      </c>
      <c r="H45" s="41">
        <f>H40+H41+H42+H43+H44</f>
        <v>0</v>
      </c>
      <c r="I45" s="41">
        <f>I40+I41+I42+I43+I44</f>
        <v>0</v>
      </c>
      <c r="J45" s="41">
        <f>J40+J41+J42+J43+J44</f>
        <v>0</v>
      </c>
      <c r="K45" s="41">
        <f>F45+G45+H45+I45+J45</f>
        <v>4805992.8499999996</v>
      </c>
      <c r="L45" s="21" t="s">
        <v>50</v>
      </c>
      <c r="M45" s="41">
        <f>M40+M41+M42+M43+M44</f>
        <v>10652304.34</v>
      </c>
      <c r="N45" s="42">
        <v>0</v>
      </c>
      <c r="O45" s="41">
        <f>O40+O41+O42+O43+O44</f>
        <v>8580584.3800000008</v>
      </c>
      <c r="P45" s="45">
        <v>0</v>
      </c>
      <c r="Q45" s="41">
        <f>Q40+Q41+Q42+Q43+Q44</f>
        <v>-1500000</v>
      </c>
      <c r="R45" s="42">
        <v>0</v>
      </c>
      <c r="S45" s="41">
        <f>M45+O45+Q45+K45</f>
        <v>22538881.57</v>
      </c>
      <c r="T45" s="41">
        <f>E45-S45</f>
        <v>6847952.8499999978</v>
      </c>
    </row>
    <row r="46" spans="1:20" x14ac:dyDescent="0.25">
      <c r="A46" s="7" t="s">
        <v>141</v>
      </c>
      <c r="B46" s="30" t="s">
        <v>50</v>
      </c>
      <c r="C46" s="27" t="s">
        <v>142</v>
      </c>
      <c r="D46" s="27" t="s">
        <v>143</v>
      </c>
      <c r="E46" s="41">
        <f>E17+E22+E26+E30+E36+E39+E45</f>
        <v>123925134.27000001</v>
      </c>
      <c r="F46" s="41">
        <f>F17+F22+F26+F30+F36+F39+F45</f>
        <v>42696544.32</v>
      </c>
      <c r="G46" s="41">
        <f>G17+G22+G26+G30+G36+G39+G45</f>
        <v>39033722.349999994</v>
      </c>
      <c r="H46" s="41">
        <f>H17+H22+H26+H30+H36+H39+H45</f>
        <v>354109.06</v>
      </c>
      <c r="I46" s="41">
        <f>I17+I22+I26+I30+I36+I39+I45</f>
        <v>0</v>
      </c>
      <c r="J46" s="41">
        <f>J17+J22+J26+J30+J36+J39+J45</f>
        <v>4782.49</v>
      </c>
      <c r="K46" s="41">
        <f>F46+G46+H46+I46+J46</f>
        <v>82089158.219999984</v>
      </c>
      <c r="L46" s="21">
        <f>L17+L22+L26+L30+L36+L39+L45</f>
        <v>0</v>
      </c>
      <c r="M46" s="41">
        <f>M17+M22+M26+M30+M36+M39+M45</f>
        <v>112437055.68000001</v>
      </c>
      <c r="N46" s="42">
        <v>0</v>
      </c>
      <c r="O46" s="41">
        <f>O17+O22+O26+O30+O36+O39+O45</f>
        <v>8580584.3800000008</v>
      </c>
      <c r="P46" s="45">
        <v>0</v>
      </c>
      <c r="Q46" s="41">
        <f>Q17+Q22+Q26+Q30+Q36+Q39+Q45</f>
        <v>-1500000</v>
      </c>
      <c r="R46" s="42">
        <v>0</v>
      </c>
      <c r="S46" s="41">
        <f>M46+O46+Q46+K46</f>
        <v>201606798.27999997</v>
      </c>
      <c r="T46" s="41">
        <v>0</v>
      </c>
    </row>
    <row r="47" spans="1:20" x14ac:dyDescent="0.25">
      <c r="A47" s="36" t="s">
        <v>144</v>
      </c>
      <c r="B47" s="37" t="s">
        <v>145</v>
      </c>
      <c r="C47" s="38" t="s">
        <v>146</v>
      </c>
      <c r="D47" s="38" t="s">
        <v>147</v>
      </c>
      <c r="E47" s="43">
        <v>868208926.97000003</v>
      </c>
      <c r="F47" s="40">
        <v>888731.43</v>
      </c>
      <c r="G47" s="40">
        <v>128609.01</v>
      </c>
      <c r="H47" s="40">
        <v>0</v>
      </c>
      <c r="I47" s="40">
        <v>0</v>
      </c>
      <c r="J47" s="40">
        <v>0</v>
      </c>
      <c r="K47" s="41">
        <f>F47+G47+H47+I47+J47</f>
        <v>1017340.4400000001</v>
      </c>
      <c r="L47" s="21" t="s">
        <v>50</v>
      </c>
      <c r="M47" s="40">
        <v>11280176.66</v>
      </c>
      <c r="N47" s="42">
        <v>0</v>
      </c>
      <c r="O47" s="40">
        <v>1927500.42</v>
      </c>
      <c r="P47" s="42">
        <v>0</v>
      </c>
      <c r="Q47" s="40">
        <v>852109327.17999995</v>
      </c>
      <c r="R47" s="42">
        <v>0</v>
      </c>
      <c r="S47" s="41">
        <f>M47+O47+Q47+K47</f>
        <v>866334344.70000005</v>
      </c>
      <c r="T47" s="41">
        <f>E47-S47</f>
        <v>1874582.2699999809</v>
      </c>
    </row>
    <row r="48" spans="1:20" x14ac:dyDescent="0.25">
      <c r="A48" s="16"/>
      <c r="B48" s="37" t="s">
        <v>148</v>
      </c>
      <c r="C48" s="38" t="s">
        <v>149</v>
      </c>
      <c r="D48" s="38" t="s">
        <v>150</v>
      </c>
      <c r="E48" s="43"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  <c r="K48" s="41">
        <f>F48+G48+H48+I48+J48</f>
        <v>0</v>
      </c>
      <c r="L48" s="21" t="s">
        <v>50</v>
      </c>
      <c r="M48" s="40">
        <v>0</v>
      </c>
      <c r="N48" s="42">
        <v>0</v>
      </c>
      <c r="O48" s="40">
        <v>0</v>
      </c>
      <c r="P48" s="42">
        <v>0</v>
      </c>
      <c r="Q48" s="40">
        <v>0</v>
      </c>
      <c r="R48" s="42">
        <v>0</v>
      </c>
      <c r="S48" s="41">
        <f>M48+O48+Q48+K48</f>
        <v>0</v>
      </c>
      <c r="T48" s="41">
        <f>E48-S48</f>
        <v>0</v>
      </c>
    </row>
    <row r="49" spans="1:20" x14ac:dyDescent="0.25">
      <c r="A49" s="16"/>
      <c r="B49" s="37" t="s">
        <v>151</v>
      </c>
      <c r="C49" s="38" t="s">
        <v>152</v>
      </c>
      <c r="D49" s="38" t="s">
        <v>153</v>
      </c>
      <c r="E49" s="43">
        <v>0</v>
      </c>
      <c r="F49" s="40">
        <v>0</v>
      </c>
      <c r="G49" s="40">
        <v>0</v>
      </c>
      <c r="H49" s="40">
        <v>0</v>
      </c>
      <c r="I49" s="40">
        <v>0</v>
      </c>
      <c r="J49" s="40">
        <v>0</v>
      </c>
      <c r="K49" s="41">
        <f>F49+G49+H49+I49+J49</f>
        <v>0</v>
      </c>
      <c r="L49" s="21" t="s">
        <v>50</v>
      </c>
      <c r="M49" s="40">
        <v>0</v>
      </c>
      <c r="N49" s="42">
        <v>0</v>
      </c>
      <c r="O49" s="40">
        <v>0</v>
      </c>
      <c r="P49" s="42">
        <v>0</v>
      </c>
      <c r="Q49" s="40">
        <v>0</v>
      </c>
      <c r="R49" s="42">
        <v>0</v>
      </c>
      <c r="S49" s="41">
        <f>M49+O49+Q49+K49</f>
        <v>0</v>
      </c>
      <c r="T49" s="41">
        <f>E49-S49</f>
        <v>0</v>
      </c>
    </row>
    <row r="50" spans="1:20" x14ac:dyDescent="0.25">
      <c r="A50" s="16"/>
      <c r="B50" s="30" t="s">
        <v>50</v>
      </c>
      <c r="C50" s="27" t="s">
        <v>154</v>
      </c>
      <c r="D50" s="27" t="s">
        <v>155</v>
      </c>
      <c r="E50" s="41">
        <f>E47+E48+E49</f>
        <v>868208926.97000003</v>
      </c>
      <c r="F50" s="41">
        <f>F47+F48+F49</f>
        <v>888731.43</v>
      </c>
      <c r="G50" s="41">
        <f>G47+G48+G49</f>
        <v>128609.01</v>
      </c>
      <c r="H50" s="41">
        <f>H47+H48+H49</f>
        <v>0</v>
      </c>
      <c r="I50" s="41">
        <f>I47+I48+I49</f>
        <v>0</v>
      </c>
      <c r="J50" s="41">
        <f>J47+J48+J49</f>
        <v>0</v>
      </c>
      <c r="K50" s="41">
        <f>F50+G50+H50+I50+J50</f>
        <v>1017340.4400000001</v>
      </c>
      <c r="L50" s="21" t="s">
        <v>50</v>
      </c>
      <c r="M50" s="41">
        <f>M47+M48+M49</f>
        <v>11280176.66</v>
      </c>
      <c r="N50" s="42">
        <v>0</v>
      </c>
      <c r="O50" s="41">
        <f>O47+O48+O49</f>
        <v>1927500.42</v>
      </c>
      <c r="P50" s="42">
        <v>0</v>
      </c>
      <c r="Q50" s="41">
        <f>Q47+Q48+Q49</f>
        <v>852109327.17999995</v>
      </c>
      <c r="R50" s="42">
        <v>0</v>
      </c>
      <c r="S50" s="41">
        <f>M50+O50+Q50+K50</f>
        <v>866334344.70000005</v>
      </c>
      <c r="T50" s="41">
        <f>E50-S50</f>
        <v>1874582.2699999809</v>
      </c>
    </row>
    <row r="51" spans="1:20" x14ac:dyDescent="0.25">
      <c r="A51" s="7" t="s">
        <v>156</v>
      </c>
      <c r="B51" s="30" t="s">
        <v>50</v>
      </c>
      <c r="C51" s="27" t="s">
        <v>157</v>
      </c>
      <c r="D51" s="27" t="s">
        <v>158</v>
      </c>
      <c r="E51" s="41">
        <f>E46+E50</f>
        <v>992134061.24000001</v>
      </c>
      <c r="F51" s="41">
        <f>F46+F50</f>
        <v>43585275.75</v>
      </c>
      <c r="G51" s="41">
        <f>G46+G50</f>
        <v>39162331.359999992</v>
      </c>
      <c r="H51" s="41">
        <f>H46+H50</f>
        <v>354109.06</v>
      </c>
      <c r="I51" s="41">
        <f>I46+I50</f>
        <v>0</v>
      </c>
      <c r="J51" s="41">
        <f>J46+J50</f>
        <v>4782.49</v>
      </c>
      <c r="K51" s="41">
        <f>F51+G51+H51+I51+J51</f>
        <v>83106498.659999982</v>
      </c>
      <c r="L51" s="21">
        <f>L46+L50</f>
        <v>0</v>
      </c>
      <c r="M51" s="41">
        <f>M46+M50</f>
        <v>123717232.34</v>
      </c>
      <c r="N51" s="42">
        <v>0</v>
      </c>
      <c r="O51" s="41">
        <f>O46+O50</f>
        <v>10508084.800000001</v>
      </c>
      <c r="P51" s="42">
        <v>0</v>
      </c>
      <c r="Q51" s="41">
        <f>Q46+Q50</f>
        <v>850609327.17999995</v>
      </c>
      <c r="R51" s="42">
        <v>0</v>
      </c>
      <c r="S51" s="41">
        <f>M51+O51+Q51+K51</f>
        <v>1067941142.9799999</v>
      </c>
      <c r="T51" s="41">
        <v>0</v>
      </c>
    </row>
    <row r="52" spans="1:20" x14ac:dyDescent="0.25">
      <c r="A52" s="46" t="s">
        <v>3</v>
      </c>
      <c r="B52" s="46" t="s">
        <v>3</v>
      </c>
      <c r="C52" s="47" t="s">
        <v>3</v>
      </c>
      <c r="D52" s="48" t="s">
        <v>159</v>
      </c>
      <c r="E52" s="34" t="s">
        <v>3</v>
      </c>
      <c r="F52" s="17" t="s">
        <v>3</v>
      </c>
      <c r="G52" s="17" t="s">
        <v>3</v>
      </c>
      <c r="H52" s="17" t="s">
        <v>3</v>
      </c>
      <c r="I52" s="17" t="s">
        <v>3</v>
      </c>
      <c r="J52" s="17" t="s">
        <v>3</v>
      </c>
      <c r="K52" s="23" t="s">
        <v>3</v>
      </c>
      <c r="L52" s="21" t="s">
        <v>3</v>
      </c>
      <c r="M52" s="17" t="s">
        <v>3</v>
      </c>
      <c r="N52" s="17" t="s">
        <v>3</v>
      </c>
      <c r="O52" s="17" t="s">
        <v>3</v>
      </c>
      <c r="P52" s="17" t="s">
        <v>3</v>
      </c>
      <c r="Q52" s="17" t="s">
        <v>3</v>
      </c>
      <c r="R52" s="17" t="s">
        <v>3</v>
      </c>
      <c r="S52" s="23" t="s">
        <v>3</v>
      </c>
      <c r="T52" s="23" t="s">
        <v>3</v>
      </c>
    </row>
    <row r="53" spans="1:20" x14ac:dyDescent="0.25">
      <c r="A53" s="36" t="s">
        <v>160</v>
      </c>
      <c r="B53" s="37" t="s">
        <v>161</v>
      </c>
      <c r="C53" s="38" t="s">
        <v>162</v>
      </c>
      <c r="D53" s="38" t="s">
        <v>163</v>
      </c>
      <c r="E53" s="43">
        <v>13333.33</v>
      </c>
      <c r="F53" s="40">
        <v>0</v>
      </c>
      <c r="G53" s="40">
        <v>0</v>
      </c>
      <c r="H53" s="40">
        <v>0</v>
      </c>
      <c r="I53" s="40">
        <v>0</v>
      </c>
      <c r="J53" s="40">
        <v>0</v>
      </c>
      <c r="K53" s="41">
        <f>F53+G53+H53+I53+J53</f>
        <v>0</v>
      </c>
      <c r="L53" s="21" t="s">
        <v>50</v>
      </c>
      <c r="M53" s="40">
        <v>13333.33</v>
      </c>
      <c r="N53" s="42">
        <v>0</v>
      </c>
      <c r="O53" s="40">
        <v>0</v>
      </c>
      <c r="P53" s="42">
        <v>0</v>
      </c>
      <c r="Q53" s="40">
        <v>0</v>
      </c>
      <c r="R53" s="42">
        <v>0</v>
      </c>
      <c r="S53" s="41">
        <f>M53+O53+Q53+K53</f>
        <v>13333.33</v>
      </c>
      <c r="T53" s="41">
        <f>E53-S53</f>
        <v>0</v>
      </c>
    </row>
    <row r="54" spans="1:20" x14ac:dyDescent="0.25">
      <c r="A54" s="16"/>
      <c r="B54" s="37" t="s">
        <v>164</v>
      </c>
      <c r="C54" s="38" t="s">
        <v>165</v>
      </c>
      <c r="D54" s="38" t="s">
        <v>166</v>
      </c>
      <c r="E54" s="43">
        <v>7906272.6399999997</v>
      </c>
      <c r="F54" s="40">
        <v>0</v>
      </c>
      <c r="G54" s="40">
        <v>0</v>
      </c>
      <c r="H54" s="40">
        <v>0</v>
      </c>
      <c r="I54" s="40">
        <v>0</v>
      </c>
      <c r="J54" s="40">
        <v>0</v>
      </c>
      <c r="K54" s="41">
        <f>F54+G54+H54+I54+J54</f>
        <v>0</v>
      </c>
      <c r="L54" s="21" t="s">
        <v>50</v>
      </c>
      <c r="M54" s="40">
        <v>7906272.6399999997</v>
      </c>
      <c r="N54" s="42">
        <v>0</v>
      </c>
      <c r="O54" s="40">
        <v>0</v>
      </c>
      <c r="P54" s="42">
        <v>0</v>
      </c>
      <c r="Q54" s="40">
        <v>0</v>
      </c>
      <c r="R54" s="42">
        <v>0</v>
      </c>
      <c r="S54" s="41">
        <f>M54+O54+Q54+K54</f>
        <v>7906272.6399999997</v>
      </c>
      <c r="T54" s="41">
        <f>E54-S54</f>
        <v>0</v>
      </c>
    </row>
    <row r="55" spans="1:20" x14ac:dyDescent="0.25">
      <c r="A55" s="16"/>
      <c r="B55" s="37" t="s">
        <v>167</v>
      </c>
      <c r="C55" s="38" t="s">
        <v>168</v>
      </c>
      <c r="D55" s="38" t="s">
        <v>169</v>
      </c>
      <c r="E55" s="43">
        <v>0</v>
      </c>
      <c r="F55" s="40">
        <v>0</v>
      </c>
      <c r="G55" s="40">
        <v>0</v>
      </c>
      <c r="H55" s="40">
        <v>0</v>
      </c>
      <c r="I55" s="40">
        <v>0</v>
      </c>
      <c r="J55" s="40">
        <v>0</v>
      </c>
      <c r="K55" s="41">
        <f>F55+G55+H55+I55+J55</f>
        <v>0</v>
      </c>
      <c r="L55" s="21" t="s">
        <v>50</v>
      </c>
      <c r="M55" s="40">
        <v>0</v>
      </c>
      <c r="N55" s="42">
        <v>0</v>
      </c>
      <c r="O55" s="40">
        <v>0</v>
      </c>
      <c r="P55" s="42">
        <v>0</v>
      </c>
      <c r="Q55" s="40">
        <v>0</v>
      </c>
      <c r="R55" s="42">
        <v>0</v>
      </c>
      <c r="S55" s="41">
        <f>M55+O55+Q55+K55</f>
        <v>0</v>
      </c>
      <c r="T55" s="41">
        <f>E55-S55</f>
        <v>0</v>
      </c>
    </row>
    <row r="56" spans="1:20" x14ac:dyDescent="0.25">
      <c r="A56" s="16"/>
      <c r="B56" s="30" t="s">
        <v>50</v>
      </c>
      <c r="C56" s="27" t="s">
        <v>170</v>
      </c>
      <c r="D56" s="27" t="s">
        <v>171</v>
      </c>
      <c r="E56" s="41">
        <f>E53+E54+E55</f>
        <v>7919605.9699999997</v>
      </c>
      <c r="F56" s="41">
        <f>F53+F54+F55</f>
        <v>0</v>
      </c>
      <c r="G56" s="41">
        <f>G53+G54+G55</f>
        <v>0</v>
      </c>
      <c r="H56" s="41">
        <f>H53+H54+H55</f>
        <v>0</v>
      </c>
      <c r="I56" s="41">
        <f>I53+I54+I55</f>
        <v>0</v>
      </c>
      <c r="J56" s="41">
        <f>J53+J54+J55</f>
        <v>0</v>
      </c>
      <c r="K56" s="41">
        <f>F56+G56+H56+I56+J56</f>
        <v>0</v>
      </c>
      <c r="L56" s="21" t="s">
        <v>50</v>
      </c>
      <c r="M56" s="41">
        <f>M53+M54+M55</f>
        <v>7919605.9699999997</v>
      </c>
      <c r="N56" s="42">
        <v>0</v>
      </c>
      <c r="O56" s="41">
        <f>O53+O54+O55</f>
        <v>0</v>
      </c>
      <c r="P56" s="42">
        <v>0</v>
      </c>
      <c r="Q56" s="41">
        <f>Q53+Q54+Q55</f>
        <v>0</v>
      </c>
      <c r="R56" s="42">
        <v>0</v>
      </c>
      <c r="S56" s="41">
        <f>M56+O56+Q56+K56</f>
        <v>7919605.9699999997</v>
      </c>
      <c r="T56" s="41">
        <f>E56-S56</f>
        <v>0</v>
      </c>
    </row>
    <row r="57" spans="1:20" x14ac:dyDescent="0.25">
      <c r="A57" s="36" t="s">
        <v>172</v>
      </c>
      <c r="B57" s="37" t="s">
        <v>173</v>
      </c>
      <c r="C57" s="38" t="s">
        <v>174</v>
      </c>
      <c r="D57" s="38" t="s">
        <v>175</v>
      </c>
      <c r="E57" s="43">
        <v>116287.65</v>
      </c>
      <c r="F57" s="40">
        <v>0</v>
      </c>
      <c r="G57" s="40">
        <v>0</v>
      </c>
      <c r="H57" s="40">
        <v>0</v>
      </c>
      <c r="I57" s="40">
        <v>0</v>
      </c>
      <c r="J57" s="40">
        <v>0</v>
      </c>
      <c r="K57" s="41">
        <f>F57+G57+H57+I57+J57</f>
        <v>0</v>
      </c>
      <c r="L57" s="21" t="s">
        <v>50</v>
      </c>
      <c r="M57" s="40">
        <v>0</v>
      </c>
      <c r="N57" s="42">
        <v>0</v>
      </c>
      <c r="O57" s="40">
        <v>0</v>
      </c>
      <c r="P57" s="42">
        <v>0</v>
      </c>
      <c r="Q57" s="40">
        <v>0</v>
      </c>
      <c r="R57" s="42">
        <v>0</v>
      </c>
      <c r="S57" s="41">
        <f>M57+O57+Q57+K57</f>
        <v>0</v>
      </c>
      <c r="T57" s="41">
        <f>E57-S57</f>
        <v>116287.65</v>
      </c>
    </row>
    <row r="58" spans="1:20" x14ac:dyDescent="0.25">
      <c r="A58" s="16"/>
      <c r="B58" s="37" t="s">
        <v>176</v>
      </c>
      <c r="C58" s="38" t="s">
        <v>177</v>
      </c>
      <c r="D58" s="38" t="s">
        <v>178</v>
      </c>
      <c r="E58" s="43">
        <v>0</v>
      </c>
      <c r="F58" s="40">
        <v>0</v>
      </c>
      <c r="G58" s="40">
        <v>0</v>
      </c>
      <c r="H58" s="40">
        <v>0</v>
      </c>
      <c r="I58" s="40">
        <v>0</v>
      </c>
      <c r="J58" s="40">
        <v>0</v>
      </c>
      <c r="K58" s="41">
        <f>F58+G58+H58+I58+J58</f>
        <v>0</v>
      </c>
      <c r="L58" s="21" t="s">
        <v>50</v>
      </c>
      <c r="M58" s="40">
        <v>0</v>
      </c>
      <c r="N58" s="42">
        <v>0</v>
      </c>
      <c r="O58" s="40">
        <v>0</v>
      </c>
      <c r="P58" s="42">
        <v>0</v>
      </c>
      <c r="Q58" s="40">
        <v>0</v>
      </c>
      <c r="R58" s="42">
        <v>0</v>
      </c>
      <c r="S58" s="41">
        <f>M58+O58+Q58+K58</f>
        <v>0</v>
      </c>
      <c r="T58" s="41">
        <f>E58-S58</f>
        <v>0</v>
      </c>
    </row>
    <row r="59" spans="1:20" x14ac:dyDescent="0.25">
      <c r="A59" s="16"/>
      <c r="B59" s="37" t="s">
        <v>179</v>
      </c>
      <c r="C59" s="38" t="s">
        <v>180</v>
      </c>
      <c r="D59" s="38" t="s">
        <v>181</v>
      </c>
      <c r="E59" s="43">
        <v>140529.14000000001</v>
      </c>
      <c r="F59" s="40">
        <v>0</v>
      </c>
      <c r="G59" s="40">
        <v>76599.58</v>
      </c>
      <c r="H59" s="40">
        <v>0</v>
      </c>
      <c r="I59" s="40">
        <v>0</v>
      </c>
      <c r="J59" s="40">
        <v>0</v>
      </c>
      <c r="K59" s="41">
        <f>F59+G59+H59+I59+J59</f>
        <v>76599.58</v>
      </c>
      <c r="L59" s="21" t="s">
        <v>50</v>
      </c>
      <c r="M59" s="40">
        <v>1271.22</v>
      </c>
      <c r="N59" s="42">
        <v>0</v>
      </c>
      <c r="O59" s="40">
        <v>640.09</v>
      </c>
      <c r="P59" s="42">
        <v>0</v>
      </c>
      <c r="Q59" s="40">
        <v>0</v>
      </c>
      <c r="R59" s="42">
        <v>0</v>
      </c>
      <c r="S59" s="41">
        <f>M59+O59+Q59+K59</f>
        <v>78510.89</v>
      </c>
      <c r="T59" s="41">
        <f>E59-S59</f>
        <v>62018.250000000015</v>
      </c>
    </row>
    <row r="60" spans="1:20" x14ac:dyDescent="0.25">
      <c r="A60" s="16"/>
      <c r="B60" s="37" t="s">
        <v>182</v>
      </c>
      <c r="C60" s="38" t="s">
        <v>183</v>
      </c>
      <c r="D60" s="38" t="s">
        <v>184</v>
      </c>
      <c r="E60" s="43">
        <v>5738665.1799999997</v>
      </c>
      <c r="F60" s="40">
        <v>957674.52</v>
      </c>
      <c r="G60" s="40">
        <v>1143851.3999999999</v>
      </c>
      <c r="H60" s="40">
        <v>0</v>
      </c>
      <c r="I60" s="40">
        <v>0</v>
      </c>
      <c r="J60" s="40">
        <v>0</v>
      </c>
      <c r="K60" s="41">
        <f>F60+G60+H60+I60+J60</f>
        <v>2101525.92</v>
      </c>
      <c r="L60" s="21" t="s">
        <v>50</v>
      </c>
      <c r="M60" s="40">
        <v>570086.9</v>
      </c>
      <c r="N60" s="42">
        <v>0</v>
      </c>
      <c r="O60" s="40">
        <v>0</v>
      </c>
      <c r="P60" s="42">
        <v>0</v>
      </c>
      <c r="Q60" s="40">
        <v>0</v>
      </c>
      <c r="R60" s="42">
        <v>0</v>
      </c>
      <c r="S60" s="41">
        <f>M60+O60+Q60+K60</f>
        <v>2671612.8199999998</v>
      </c>
      <c r="T60" s="41">
        <f>E60-S60</f>
        <v>3067052.36</v>
      </c>
    </row>
    <row r="61" spans="1:20" x14ac:dyDescent="0.25">
      <c r="A61" s="16"/>
      <c r="B61" s="37" t="s">
        <v>185</v>
      </c>
      <c r="C61" s="38" t="s">
        <v>186</v>
      </c>
      <c r="D61" s="38" t="s">
        <v>187</v>
      </c>
      <c r="E61" s="43">
        <v>0</v>
      </c>
      <c r="F61" s="40">
        <v>0</v>
      </c>
      <c r="G61" s="40">
        <v>0</v>
      </c>
      <c r="H61" s="40">
        <v>0</v>
      </c>
      <c r="I61" s="40">
        <v>0</v>
      </c>
      <c r="J61" s="40">
        <v>0</v>
      </c>
      <c r="K61" s="41">
        <f>F61+G61+H61+I61+J61</f>
        <v>0</v>
      </c>
      <c r="L61" s="21" t="s">
        <v>50</v>
      </c>
      <c r="M61" s="40">
        <v>0</v>
      </c>
      <c r="N61" s="42">
        <v>0</v>
      </c>
      <c r="O61" s="40">
        <v>0</v>
      </c>
      <c r="P61" s="42">
        <v>0</v>
      </c>
      <c r="Q61" s="40">
        <v>0</v>
      </c>
      <c r="R61" s="42">
        <v>0</v>
      </c>
      <c r="S61" s="41">
        <f>M61+O61+Q61+K61</f>
        <v>0</v>
      </c>
      <c r="T61" s="41">
        <f>E61-S61</f>
        <v>0</v>
      </c>
    </row>
    <row r="62" spans="1:20" x14ac:dyDescent="0.25">
      <c r="A62" s="16"/>
      <c r="B62" s="30" t="s">
        <v>50</v>
      </c>
      <c r="C62" s="27" t="s">
        <v>188</v>
      </c>
      <c r="D62" s="27" t="s">
        <v>189</v>
      </c>
      <c r="E62" s="41">
        <f>E57+E58+E59+E60+E61</f>
        <v>5995481.9699999997</v>
      </c>
      <c r="F62" s="41">
        <f>F57+F58+F59+F60+F61</f>
        <v>957674.52</v>
      </c>
      <c r="G62" s="41">
        <f>G57+G58+G59+G60+G61</f>
        <v>1220450.98</v>
      </c>
      <c r="H62" s="41">
        <f>H57+H58+H59+H60+H61</f>
        <v>0</v>
      </c>
      <c r="I62" s="41">
        <f>I57+I58+I59+I60+I61</f>
        <v>0</v>
      </c>
      <c r="J62" s="41">
        <f>J57+J58+J59+J60+J61</f>
        <v>0</v>
      </c>
      <c r="K62" s="41">
        <f>F62+G62+H62+I62+J62</f>
        <v>2178125.5</v>
      </c>
      <c r="L62" s="21" t="s">
        <v>50</v>
      </c>
      <c r="M62" s="41">
        <f>M57+M58+M59+M60+M61</f>
        <v>571358.12</v>
      </c>
      <c r="N62" s="42">
        <v>0</v>
      </c>
      <c r="O62" s="41">
        <f>O57+O58+O59+O60+O61</f>
        <v>640.09</v>
      </c>
      <c r="P62" s="42">
        <v>0</v>
      </c>
      <c r="Q62" s="41">
        <f>Q57+Q58+Q59+Q60+Q61</f>
        <v>0</v>
      </c>
      <c r="R62" s="42">
        <v>0</v>
      </c>
      <c r="S62" s="41">
        <f>M62+O62+Q62+K62</f>
        <v>2750123.71</v>
      </c>
      <c r="T62" s="41">
        <f>E62-S62</f>
        <v>3245358.26</v>
      </c>
    </row>
    <row r="63" spans="1:20" x14ac:dyDescent="0.25">
      <c r="A63" s="36" t="s">
        <v>190</v>
      </c>
      <c r="B63" s="37" t="s">
        <v>191</v>
      </c>
      <c r="C63" s="38" t="s">
        <v>192</v>
      </c>
      <c r="D63" s="38" t="s">
        <v>193</v>
      </c>
      <c r="E63" s="43">
        <v>15048838.52</v>
      </c>
      <c r="F63" s="40">
        <v>11186.72</v>
      </c>
      <c r="G63" s="40">
        <v>704921.64</v>
      </c>
      <c r="H63" s="40">
        <v>483551.22</v>
      </c>
      <c r="I63" s="40">
        <v>0</v>
      </c>
      <c r="J63" s="40">
        <v>8987.76</v>
      </c>
      <c r="K63" s="41">
        <f>F63+G63+H63+I63+J63</f>
        <v>1208647.3400000001</v>
      </c>
      <c r="L63" s="21" t="s">
        <v>50</v>
      </c>
      <c r="M63" s="40">
        <v>1639685.01</v>
      </c>
      <c r="N63" s="42">
        <v>0</v>
      </c>
      <c r="O63" s="40">
        <v>12129803.390000001</v>
      </c>
      <c r="P63" s="42">
        <v>0</v>
      </c>
      <c r="Q63" s="49">
        <v>0</v>
      </c>
      <c r="R63" s="42">
        <v>0</v>
      </c>
      <c r="S63" s="41">
        <f>M63+O63+Q63+K63</f>
        <v>14978135.74</v>
      </c>
      <c r="T63" s="41">
        <f>E63-S63</f>
        <v>70702.779999999329</v>
      </c>
    </row>
    <row r="64" spans="1:20" x14ac:dyDescent="0.25">
      <c r="A64" s="16"/>
      <c r="B64" s="30" t="s">
        <v>50</v>
      </c>
      <c r="C64" s="27" t="s">
        <v>194</v>
      </c>
      <c r="D64" s="27" t="s">
        <v>195</v>
      </c>
      <c r="E64" s="41">
        <f>E63</f>
        <v>15048838.52</v>
      </c>
      <c r="F64" s="41">
        <f>F63</f>
        <v>11186.72</v>
      </c>
      <c r="G64" s="41">
        <f>G63</f>
        <v>704921.64</v>
      </c>
      <c r="H64" s="41">
        <f>H63</f>
        <v>483551.22</v>
      </c>
      <c r="I64" s="41">
        <f>I63</f>
        <v>0</v>
      </c>
      <c r="J64" s="41">
        <f>J63</f>
        <v>8987.76</v>
      </c>
      <c r="K64" s="41">
        <f>F64+G64+H64+I64+J64</f>
        <v>1208647.3400000001</v>
      </c>
      <c r="L64" s="21" t="s">
        <v>50</v>
      </c>
      <c r="M64" s="41">
        <f>M63</f>
        <v>1639685.01</v>
      </c>
      <c r="N64" s="42">
        <v>0</v>
      </c>
      <c r="O64" s="41">
        <f>O63</f>
        <v>12129803.390000001</v>
      </c>
      <c r="P64" s="42">
        <v>0</v>
      </c>
      <c r="Q64" s="41">
        <f>Q63</f>
        <v>0</v>
      </c>
      <c r="R64" s="42">
        <v>0</v>
      </c>
      <c r="S64" s="41">
        <f>M64+O64+Q64+K64</f>
        <v>14978135.74</v>
      </c>
      <c r="T64" s="41">
        <f>E64-S64</f>
        <v>70702.779999999329</v>
      </c>
    </row>
    <row r="65" spans="1:20" x14ac:dyDescent="0.25">
      <c r="A65" s="36" t="s">
        <v>196</v>
      </c>
      <c r="B65" s="37" t="s">
        <v>197</v>
      </c>
      <c r="C65" s="38" t="s">
        <v>198</v>
      </c>
      <c r="D65" s="38" t="s">
        <v>199</v>
      </c>
      <c r="E65" s="43">
        <v>0</v>
      </c>
      <c r="F65" s="40">
        <v>0</v>
      </c>
      <c r="G65" s="40">
        <v>0</v>
      </c>
      <c r="H65" s="40">
        <v>0</v>
      </c>
      <c r="I65" s="40">
        <v>0</v>
      </c>
      <c r="J65" s="40">
        <v>0</v>
      </c>
      <c r="K65" s="41">
        <f>F65+G65+H65+I65+J65</f>
        <v>0</v>
      </c>
      <c r="L65" s="21" t="s">
        <v>50</v>
      </c>
      <c r="M65" s="40">
        <v>0</v>
      </c>
      <c r="N65" s="42">
        <v>0</v>
      </c>
      <c r="O65" s="40">
        <v>0</v>
      </c>
      <c r="P65" s="42">
        <v>0</v>
      </c>
      <c r="Q65" s="40">
        <v>0</v>
      </c>
      <c r="R65" s="42">
        <v>0</v>
      </c>
      <c r="S65" s="41">
        <f>M65+O65+Q65+K65</f>
        <v>0</v>
      </c>
      <c r="T65" s="41">
        <f>E65-S65</f>
        <v>0</v>
      </c>
    </row>
    <row r="66" spans="1:20" x14ac:dyDescent="0.25">
      <c r="A66" s="16"/>
      <c r="B66" s="30" t="s">
        <v>50</v>
      </c>
      <c r="C66" s="27" t="s">
        <v>200</v>
      </c>
      <c r="D66" s="27" t="s">
        <v>201</v>
      </c>
      <c r="E66" s="41">
        <f>E65</f>
        <v>0</v>
      </c>
      <c r="F66" s="41">
        <f>F65</f>
        <v>0</v>
      </c>
      <c r="G66" s="41">
        <f>G65</f>
        <v>0</v>
      </c>
      <c r="H66" s="41">
        <f>H65</f>
        <v>0</v>
      </c>
      <c r="I66" s="41">
        <f>I65</f>
        <v>0</v>
      </c>
      <c r="J66" s="41">
        <f>J65</f>
        <v>0</v>
      </c>
      <c r="K66" s="41">
        <f>F66+G66+H66+I66+J66</f>
        <v>0</v>
      </c>
      <c r="L66" s="21" t="s">
        <v>50</v>
      </c>
      <c r="M66" s="41">
        <f>M65</f>
        <v>0</v>
      </c>
      <c r="N66" s="42">
        <v>0</v>
      </c>
      <c r="O66" s="41">
        <f>O65</f>
        <v>0</v>
      </c>
      <c r="P66" s="42">
        <v>0</v>
      </c>
      <c r="Q66" s="41">
        <f>Q65</f>
        <v>0</v>
      </c>
      <c r="R66" s="42">
        <v>0</v>
      </c>
      <c r="S66" s="41">
        <f>M66+O66+Q66+K66</f>
        <v>0</v>
      </c>
      <c r="T66" s="41">
        <f>E66-S66</f>
        <v>0</v>
      </c>
    </row>
    <row r="67" spans="1:20" x14ac:dyDescent="0.25">
      <c r="A67" s="36" t="s">
        <v>202</v>
      </c>
      <c r="B67" s="37" t="s">
        <v>203</v>
      </c>
      <c r="C67" s="38" t="s">
        <v>204</v>
      </c>
      <c r="D67" s="38" t="s">
        <v>205</v>
      </c>
      <c r="E67" s="43">
        <v>12453.33</v>
      </c>
      <c r="F67" s="40">
        <v>5082.55</v>
      </c>
      <c r="G67" s="40">
        <v>0</v>
      </c>
      <c r="H67" s="40">
        <v>0</v>
      </c>
      <c r="I67" s="40">
        <v>0</v>
      </c>
      <c r="J67" s="40">
        <v>0</v>
      </c>
      <c r="K67" s="41">
        <f>F67+G67+H67+I67+J67</f>
        <v>5082.55</v>
      </c>
      <c r="L67" s="21" t="s">
        <v>50</v>
      </c>
      <c r="M67" s="40">
        <v>3756.01</v>
      </c>
      <c r="N67" s="42">
        <v>0</v>
      </c>
      <c r="O67" s="40">
        <v>50.44</v>
      </c>
      <c r="P67" s="42">
        <v>0</v>
      </c>
      <c r="Q67" s="40">
        <v>0</v>
      </c>
      <c r="R67" s="42">
        <v>0</v>
      </c>
      <c r="S67" s="41">
        <f>M67+O67+Q67+K67</f>
        <v>8889</v>
      </c>
      <c r="T67" s="41">
        <f>E67-S67</f>
        <v>3564.33</v>
      </c>
    </row>
    <row r="68" spans="1:20" x14ac:dyDescent="0.25">
      <c r="A68" s="16"/>
      <c r="B68" s="30" t="s">
        <v>50</v>
      </c>
      <c r="C68" s="27" t="s">
        <v>206</v>
      </c>
      <c r="D68" s="27" t="s">
        <v>207</v>
      </c>
      <c r="E68" s="41">
        <f>E67</f>
        <v>12453.33</v>
      </c>
      <c r="F68" s="41">
        <f>F67</f>
        <v>5082.55</v>
      </c>
      <c r="G68" s="41">
        <f>G67</f>
        <v>0</v>
      </c>
      <c r="H68" s="41">
        <f>H67</f>
        <v>0</v>
      </c>
      <c r="I68" s="41">
        <f>I67</f>
        <v>0</v>
      </c>
      <c r="J68" s="41">
        <f>J67</f>
        <v>0</v>
      </c>
      <c r="K68" s="41">
        <f>F68+G68+H68+I68+J68</f>
        <v>5082.55</v>
      </c>
      <c r="L68" s="21" t="s">
        <v>50</v>
      </c>
      <c r="M68" s="41">
        <f>M67</f>
        <v>3756.01</v>
      </c>
      <c r="N68" s="42">
        <f>N67</f>
        <v>0</v>
      </c>
      <c r="O68" s="41">
        <f>O67</f>
        <v>50.44</v>
      </c>
      <c r="P68" s="42">
        <f>P67</f>
        <v>0</v>
      </c>
      <c r="Q68" s="41">
        <f>Q67</f>
        <v>0</v>
      </c>
      <c r="R68" s="42">
        <v>0</v>
      </c>
      <c r="S68" s="41">
        <f>M68+O68+Q68+K68</f>
        <v>8889</v>
      </c>
      <c r="T68" s="41">
        <f>E68-S68</f>
        <v>3564.33</v>
      </c>
    </row>
    <row r="69" spans="1:20" x14ac:dyDescent="0.25">
      <c r="A69" s="7" t="s">
        <v>208</v>
      </c>
      <c r="B69" s="30" t="s">
        <v>50</v>
      </c>
      <c r="C69" s="27" t="s">
        <v>209</v>
      </c>
      <c r="D69" s="27" t="s">
        <v>210</v>
      </c>
      <c r="E69" s="41">
        <f>E56+E62+E64+E66+E68</f>
        <v>28976379.789999999</v>
      </c>
      <c r="F69" s="41">
        <f>F56+F62+F64+F66+F68</f>
        <v>973943.79</v>
      </c>
      <c r="G69" s="41">
        <f>G56+G62+G64+G66+G68</f>
        <v>1925372.62</v>
      </c>
      <c r="H69" s="41">
        <f>H56+H62+H64+H66+H68</f>
        <v>483551.22</v>
      </c>
      <c r="I69" s="41">
        <f>I56+I62+I64+I66+I68</f>
        <v>0</v>
      </c>
      <c r="J69" s="41">
        <f>J56+J62+J64+J66+J68</f>
        <v>8987.76</v>
      </c>
      <c r="K69" s="41">
        <f>F69+G69+H69+I69+J69</f>
        <v>3391855.3899999997</v>
      </c>
      <c r="L69" s="21">
        <f>L56+L62+L64+L66+L68</f>
        <v>0</v>
      </c>
      <c r="M69" s="41">
        <f>M56+M62+M64+M66+M68</f>
        <v>10134405.109999999</v>
      </c>
      <c r="N69" s="42">
        <v>0</v>
      </c>
      <c r="O69" s="41">
        <f>O56+O62+O64+O66+O68</f>
        <v>12130493.92</v>
      </c>
      <c r="P69" s="45">
        <f>P56+P62+P64+P66+P68</f>
        <v>0</v>
      </c>
      <c r="Q69" s="41">
        <f>Q56+Q62+Q64+Q66+Q68</f>
        <v>0</v>
      </c>
      <c r="R69" s="42">
        <v>0</v>
      </c>
      <c r="S69" s="41">
        <f>M69+O69+Q69+K69</f>
        <v>25656754.420000002</v>
      </c>
      <c r="T69" s="41">
        <f>E69-S69</f>
        <v>3319625.3699999973</v>
      </c>
    </row>
    <row r="70" spans="1:20" x14ac:dyDescent="0.25">
      <c r="A70" s="36" t="s">
        <v>211</v>
      </c>
      <c r="B70" s="37" t="s">
        <v>212</v>
      </c>
      <c r="C70" s="38" t="s">
        <v>213</v>
      </c>
      <c r="D70" s="38" t="s">
        <v>214</v>
      </c>
      <c r="E70" s="39">
        <v>0</v>
      </c>
      <c r="F70" s="40">
        <v>0</v>
      </c>
      <c r="G70" s="40">
        <v>0</v>
      </c>
      <c r="H70" s="40">
        <v>0</v>
      </c>
      <c r="I70" s="40">
        <v>0</v>
      </c>
      <c r="J70" s="40">
        <v>0</v>
      </c>
      <c r="K70" s="41">
        <f>F70+G70+H70+I70+J70</f>
        <v>0</v>
      </c>
      <c r="L70" s="21" t="s">
        <v>50</v>
      </c>
      <c r="M70" s="40">
        <v>0</v>
      </c>
      <c r="N70" s="42">
        <v>0</v>
      </c>
      <c r="O70" s="40">
        <v>0</v>
      </c>
      <c r="P70" s="42">
        <v>0</v>
      </c>
      <c r="Q70" s="40">
        <v>0</v>
      </c>
      <c r="R70" s="42">
        <v>0</v>
      </c>
      <c r="S70" s="41">
        <f>M70+O70+Q70+K70</f>
        <v>0</v>
      </c>
      <c r="T70" s="41">
        <v>0</v>
      </c>
    </row>
    <row r="71" spans="1:20" x14ac:dyDescent="0.25">
      <c r="A71" s="16"/>
      <c r="B71" s="37" t="s">
        <v>215</v>
      </c>
      <c r="C71" s="38" t="s">
        <v>216</v>
      </c>
      <c r="D71" s="38" t="s">
        <v>217</v>
      </c>
      <c r="E71" s="39">
        <v>0</v>
      </c>
      <c r="F71" s="40">
        <v>0</v>
      </c>
      <c r="G71" s="40">
        <v>0</v>
      </c>
      <c r="H71" s="40">
        <v>0</v>
      </c>
      <c r="I71" s="40">
        <v>0</v>
      </c>
      <c r="J71" s="40">
        <v>0</v>
      </c>
      <c r="K71" s="41">
        <f>F71+G71+H71+I71+J71</f>
        <v>0</v>
      </c>
      <c r="L71" s="21" t="s">
        <v>50</v>
      </c>
      <c r="M71" s="40">
        <v>0</v>
      </c>
      <c r="N71" s="42">
        <v>0</v>
      </c>
      <c r="O71" s="40">
        <v>0</v>
      </c>
      <c r="P71" s="42">
        <v>0</v>
      </c>
      <c r="Q71" s="40">
        <v>0</v>
      </c>
      <c r="R71" s="42">
        <v>0</v>
      </c>
      <c r="S71" s="41">
        <f>M71+O71+Q71+K71</f>
        <v>0</v>
      </c>
      <c r="T71" s="41">
        <v>0</v>
      </c>
    </row>
    <row r="72" spans="1:20" x14ac:dyDescent="0.25">
      <c r="A72" s="16"/>
      <c r="B72" s="37" t="s">
        <v>218</v>
      </c>
      <c r="C72" s="50" t="s">
        <v>218</v>
      </c>
      <c r="D72" s="38" t="s">
        <v>219</v>
      </c>
      <c r="E72" s="43">
        <v>0</v>
      </c>
      <c r="F72" s="40">
        <v>0</v>
      </c>
      <c r="G72" s="40">
        <v>0</v>
      </c>
      <c r="H72" s="40">
        <v>0</v>
      </c>
      <c r="I72" s="40">
        <v>0</v>
      </c>
      <c r="J72" s="40">
        <v>0</v>
      </c>
      <c r="K72" s="41">
        <f>F72+G72+H72+I72+J72</f>
        <v>0</v>
      </c>
      <c r="L72" s="21" t="s">
        <v>50</v>
      </c>
      <c r="M72" s="40">
        <v>0</v>
      </c>
      <c r="N72" s="42">
        <v>0</v>
      </c>
      <c r="O72" s="40">
        <v>0</v>
      </c>
      <c r="P72" s="42">
        <v>0</v>
      </c>
      <c r="Q72" s="40">
        <v>0</v>
      </c>
      <c r="R72" s="42">
        <v>0</v>
      </c>
      <c r="S72" s="41">
        <f>M72+O72+Q72+K72</f>
        <v>0</v>
      </c>
      <c r="T72" s="41">
        <v>0</v>
      </c>
    </row>
    <row r="73" spans="1:20" x14ac:dyDescent="0.25">
      <c r="A73" s="16"/>
      <c r="B73" s="37" t="s">
        <v>220</v>
      </c>
      <c r="C73" s="50" t="s">
        <v>220</v>
      </c>
      <c r="D73" s="38" t="s">
        <v>221</v>
      </c>
      <c r="E73" s="43">
        <v>0</v>
      </c>
      <c r="F73" s="40">
        <v>0</v>
      </c>
      <c r="G73" s="40">
        <v>0</v>
      </c>
      <c r="H73" s="40">
        <v>0</v>
      </c>
      <c r="I73" s="40">
        <v>0</v>
      </c>
      <c r="J73" s="40">
        <v>0</v>
      </c>
      <c r="K73" s="41">
        <f>F73+G73+H73+I73+J73</f>
        <v>0</v>
      </c>
      <c r="L73" s="21" t="s">
        <v>50</v>
      </c>
      <c r="M73" s="40">
        <v>0</v>
      </c>
      <c r="N73" s="42">
        <v>0</v>
      </c>
      <c r="O73" s="40">
        <v>0</v>
      </c>
      <c r="P73" s="42">
        <v>0</v>
      </c>
      <c r="Q73" s="40">
        <v>0</v>
      </c>
      <c r="R73" s="42">
        <v>0</v>
      </c>
      <c r="S73" s="41">
        <f>M73+O73+Q73+K73</f>
        <v>0</v>
      </c>
      <c r="T73" s="41">
        <v>0</v>
      </c>
    </row>
    <row r="74" spans="1:20" x14ac:dyDescent="0.25">
      <c r="A74" s="16"/>
      <c r="B74" s="30" t="s">
        <v>50</v>
      </c>
      <c r="C74" s="27" t="s">
        <v>222</v>
      </c>
      <c r="D74" s="27" t="s">
        <v>223</v>
      </c>
      <c r="E74" s="41">
        <f>E70+E71+E72+E73</f>
        <v>0</v>
      </c>
      <c r="F74" s="41">
        <f>F70+F71+F72+F73</f>
        <v>0</v>
      </c>
      <c r="G74" s="41">
        <f>G70+G71+G72+G73</f>
        <v>0</v>
      </c>
      <c r="H74" s="41">
        <f>H70+H71+H72+H73</f>
        <v>0</v>
      </c>
      <c r="I74" s="41">
        <f>I70+I71+I72+I73</f>
        <v>0</v>
      </c>
      <c r="J74" s="41">
        <f>J70+J71+J72+J73</f>
        <v>0</v>
      </c>
      <c r="K74" s="41">
        <f>F74+G74+H74+I74+J74</f>
        <v>0</v>
      </c>
      <c r="L74" s="21">
        <f>M15+M18+M20+M23+M27+M31+M32</f>
        <v>64994373.219999999</v>
      </c>
      <c r="M74" s="41">
        <f>M70+M71+M72+M73</f>
        <v>0</v>
      </c>
      <c r="N74" s="42">
        <v>0</v>
      </c>
      <c r="O74" s="41">
        <f>O70+O71+O72+O73</f>
        <v>0</v>
      </c>
      <c r="P74" s="42">
        <v>0</v>
      </c>
      <c r="Q74" s="41">
        <f>Q70+Q71+Q72+Q73</f>
        <v>0</v>
      </c>
      <c r="R74" s="42">
        <v>0</v>
      </c>
      <c r="S74" s="41">
        <f>M74+O74+Q74+K74</f>
        <v>0</v>
      </c>
      <c r="T74" s="41">
        <f>E74-S74</f>
        <v>0</v>
      </c>
    </row>
    <row r="75" spans="1:20" x14ac:dyDescent="0.25">
      <c r="A75" s="7" t="s">
        <v>224</v>
      </c>
      <c r="B75" s="30" t="s">
        <v>50</v>
      </c>
      <c r="C75" s="27" t="s">
        <v>225</v>
      </c>
      <c r="D75" s="27" t="s">
        <v>226</v>
      </c>
      <c r="E75" s="41">
        <f>E51+E69+E74</f>
        <v>1021110441.03</v>
      </c>
      <c r="F75" s="41">
        <f>F51+F69+F74</f>
        <v>44559219.539999999</v>
      </c>
      <c r="G75" s="41">
        <f>G51+G69+G74</f>
        <v>41087703.979999989</v>
      </c>
      <c r="H75" s="41">
        <f>H51+H69+H74</f>
        <v>837660.28</v>
      </c>
      <c r="I75" s="41">
        <f>I51+I69+I74</f>
        <v>0</v>
      </c>
      <c r="J75" s="41">
        <f>J51+J69+J74</f>
        <v>13770.25</v>
      </c>
      <c r="K75" s="41">
        <f>F75+G75+H75+I75+J75</f>
        <v>86498354.049999982</v>
      </c>
      <c r="L75" s="21">
        <f>L51+L69+L74</f>
        <v>64994373.219999999</v>
      </c>
      <c r="M75" s="41">
        <f>M51+M69+M74</f>
        <v>133851637.45</v>
      </c>
      <c r="N75" s="42">
        <v>0</v>
      </c>
      <c r="O75" s="41">
        <f>O51+O69+O74</f>
        <v>22638578.719999999</v>
      </c>
      <c r="P75" s="42">
        <v>0</v>
      </c>
      <c r="Q75" s="41">
        <f>Q51+Q69+Q74</f>
        <v>850609327.17999995</v>
      </c>
      <c r="R75" s="42">
        <v>0</v>
      </c>
      <c r="S75" s="41">
        <f>M75+O75+Q75+K75</f>
        <v>1093597897.3999999</v>
      </c>
      <c r="T75" s="41">
        <v>0</v>
      </c>
    </row>
    <row r="76" spans="1:20" x14ac:dyDescent="0.25">
      <c r="A76" s="21" t="s">
        <v>3</v>
      </c>
      <c r="B76" s="21" t="s">
        <v>3</v>
      </c>
      <c r="C76" s="51" t="s">
        <v>3</v>
      </c>
      <c r="D76" s="52" t="s">
        <v>227</v>
      </c>
      <c r="E76" s="17" t="s">
        <v>3</v>
      </c>
      <c r="F76" s="17" t="s">
        <v>3</v>
      </c>
      <c r="G76" s="17" t="s">
        <v>3</v>
      </c>
      <c r="H76" s="17" t="s">
        <v>3</v>
      </c>
      <c r="I76" s="17" t="s">
        <v>3</v>
      </c>
      <c r="J76" s="17" t="s">
        <v>3</v>
      </c>
      <c r="K76" s="23" t="s">
        <v>3</v>
      </c>
      <c r="L76" s="21" t="s">
        <v>3</v>
      </c>
      <c r="M76" s="17" t="s">
        <v>3</v>
      </c>
      <c r="N76" s="17" t="s">
        <v>3</v>
      </c>
      <c r="O76" s="17" t="s">
        <v>3</v>
      </c>
      <c r="P76" s="17" t="s">
        <v>3</v>
      </c>
      <c r="Q76" s="17" t="s">
        <v>3</v>
      </c>
      <c r="R76" s="17" t="s">
        <v>3</v>
      </c>
      <c r="S76" s="23" t="s">
        <v>3</v>
      </c>
      <c r="T76" s="23" t="s">
        <v>3</v>
      </c>
    </row>
    <row r="77" spans="1:20" x14ac:dyDescent="0.25">
      <c r="A77" s="36" t="s">
        <v>228</v>
      </c>
      <c r="B77" s="37" t="s">
        <v>229</v>
      </c>
      <c r="C77" s="38" t="s">
        <v>230</v>
      </c>
      <c r="D77" s="38" t="s">
        <v>231</v>
      </c>
      <c r="E77" s="53">
        <v>96561932</v>
      </c>
      <c r="F77" s="54">
        <v>4047088.03</v>
      </c>
      <c r="G77" s="54">
        <v>1932181.16</v>
      </c>
      <c r="H77" s="54">
        <v>18048310.949999999</v>
      </c>
      <c r="I77" s="54">
        <v>0</v>
      </c>
      <c r="J77" s="54">
        <v>899853.01</v>
      </c>
      <c r="K77" s="13">
        <f>F77+G77+H77+I77+J77</f>
        <v>24927433.150000002</v>
      </c>
      <c r="L77" s="21" t="s">
        <v>50</v>
      </c>
      <c r="M77" s="54">
        <v>31285338.829999998</v>
      </c>
      <c r="N77" s="17">
        <v>0</v>
      </c>
      <c r="O77" s="54">
        <v>45515.37</v>
      </c>
      <c r="P77" s="17">
        <v>0</v>
      </c>
      <c r="Q77" s="54">
        <v>0</v>
      </c>
      <c r="R77" s="17">
        <v>0</v>
      </c>
      <c r="S77" s="13">
        <f>M77+O77+Q77+K77</f>
        <v>56258287.350000001</v>
      </c>
      <c r="T77" s="13">
        <f>E77-S77</f>
        <v>40303644.649999999</v>
      </c>
    </row>
    <row r="78" spans="1:20" x14ac:dyDescent="0.25">
      <c r="A78" s="16"/>
      <c r="B78" s="37" t="s">
        <v>232</v>
      </c>
      <c r="C78" s="38" t="s">
        <v>233</v>
      </c>
      <c r="D78" s="38" t="s">
        <v>234</v>
      </c>
      <c r="E78" s="53">
        <v>2347685.04</v>
      </c>
      <c r="F78" s="54">
        <v>0</v>
      </c>
      <c r="G78" s="54">
        <v>1065537.5</v>
      </c>
      <c r="H78" s="54">
        <v>0</v>
      </c>
      <c r="I78" s="54">
        <v>0</v>
      </c>
      <c r="J78" s="54">
        <v>0</v>
      </c>
      <c r="K78" s="13">
        <f>F78+G78+H78+I78+J78</f>
        <v>1065537.5</v>
      </c>
      <c r="L78" s="21" t="s">
        <v>50</v>
      </c>
      <c r="M78" s="54">
        <v>0</v>
      </c>
      <c r="N78" s="17">
        <v>0</v>
      </c>
      <c r="O78" s="54">
        <v>0</v>
      </c>
      <c r="P78" s="17">
        <v>0</v>
      </c>
      <c r="Q78" s="54">
        <v>0</v>
      </c>
      <c r="R78" s="17">
        <v>0</v>
      </c>
      <c r="S78" s="13">
        <f>M78+O78+Q78+K78</f>
        <v>1065537.5</v>
      </c>
      <c r="T78" s="13">
        <f>E78-S78</f>
        <v>1282147.54</v>
      </c>
    </row>
    <row r="79" spans="1:20" x14ac:dyDescent="0.25">
      <c r="A79" s="16"/>
      <c r="B79" s="37" t="s">
        <v>235</v>
      </c>
      <c r="C79" s="38" t="s">
        <v>236</v>
      </c>
      <c r="D79" s="38" t="s">
        <v>237</v>
      </c>
      <c r="E79" s="53">
        <v>42890275.810000002</v>
      </c>
      <c r="F79" s="54">
        <v>1847121</v>
      </c>
      <c r="G79" s="54">
        <v>5110444.46</v>
      </c>
      <c r="H79" s="54">
        <v>2597054.16</v>
      </c>
      <c r="I79" s="54">
        <v>0</v>
      </c>
      <c r="J79" s="54">
        <v>18860.57</v>
      </c>
      <c r="K79" s="13">
        <f>F79+G79+H79+I79+J79</f>
        <v>9573480.1900000013</v>
      </c>
      <c r="L79" s="21" t="s">
        <v>50</v>
      </c>
      <c r="M79" s="54">
        <v>8223807.0300000003</v>
      </c>
      <c r="N79" s="17">
        <v>0</v>
      </c>
      <c r="O79" s="54">
        <v>116849.19</v>
      </c>
      <c r="P79" s="17">
        <v>0</v>
      </c>
      <c r="Q79" s="54">
        <v>0</v>
      </c>
      <c r="R79" s="17">
        <v>0</v>
      </c>
      <c r="S79" s="13">
        <f>M79+O79+Q79+K79</f>
        <v>17914136.410000004</v>
      </c>
      <c r="T79" s="13">
        <f>E79-S79</f>
        <v>24976139.399999999</v>
      </c>
    </row>
    <row r="80" spans="1:20" x14ac:dyDescent="0.25">
      <c r="A80" s="16"/>
      <c r="B80" s="37" t="s">
        <v>238</v>
      </c>
      <c r="C80" s="38" t="s">
        <v>239</v>
      </c>
      <c r="D80" s="38" t="s">
        <v>240</v>
      </c>
      <c r="E80" s="53">
        <v>2891710.33</v>
      </c>
      <c r="F80" s="54">
        <v>30605.45</v>
      </c>
      <c r="G80" s="54">
        <v>602.76</v>
      </c>
      <c r="H80" s="54">
        <v>48.76</v>
      </c>
      <c r="I80" s="54">
        <v>0</v>
      </c>
      <c r="J80" s="54">
        <v>0</v>
      </c>
      <c r="K80" s="13">
        <f>F80+G80+H80+I80+J80</f>
        <v>31256.969999999998</v>
      </c>
      <c r="L80" s="21" t="s">
        <v>50</v>
      </c>
      <c r="M80" s="54">
        <v>2798220.88</v>
      </c>
      <c r="N80" s="17">
        <v>0</v>
      </c>
      <c r="O80" s="54">
        <v>184.27</v>
      </c>
      <c r="P80" s="17">
        <v>0</v>
      </c>
      <c r="Q80" s="54">
        <v>0</v>
      </c>
      <c r="R80" s="17">
        <v>0</v>
      </c>
      <c r="S80" s="13">
        <f>M80+O80+Q80+K80</f>
        <v>2829662.12</v>
      </c>
      <c r="T80" s="13">
        <f>E80-S80</f>
        <v>62048.209999999963</v>
      </c>
    </row>
    <row r="81" spans="1:20" x14ac:dyDescent="0.25">
      <c r="A81" s="16"/>
      <c r="B81" s="37" t="s">
        <v>241</v>
      </c>
      <c r="C81" s="38" t="s">
        <v>242</v>
      </c>
      <c r="D81" s="38" t="s">
        <v>243</v>
      </c>
      <c r="E81" s="53">
        <v>5626382.5199999996</v>
      </c>
      <c r="F81" s="54">
        <v>3546</v>
      </c>
      <c r="G81" s="54">
        <v>6889.03</v>
      </c>
      <c r="H81" s="54">
        <v>153.33000000000001</v>
      </c>
      <c r="I81" s="54">
        <v>0</v>
      </c>
      <c r="J81" s="54">
        <v>0</v>
      </c>
      <c r="K81" s="13">
        <f>F81+G81+H81+I81+J81</f>
        <v>10588.359999999999</v>
      </c>
      <c r="L81" s="21" t="s">
        <v>50</v>
      </c>
      <c r="M81" s="54">
        <v>5586202.4400000004</v>
      </c>
      <c r="N81" s="17">
        <v>0</v>
      </c>
      <c r="O81" s="54">
        <v>9913</v>
      </c>
      <c r="P81" s="17">
        <v>0</v>
      </c>
      <c r="Q81" s="54">
        <v>0</v>
      </c>
      <c r="R81" s="17">
        <v>0</v>
      </c>
      <c r="S81" s="13">
        <f>M81+O81+Q81+K81</f>
        <v>5606703.8000000007</v>
      </c>
      <c r="T81" s="13">
        <f>E81-S81</f>
        <v>19678.719999998808</v>
      </c>
    </row>
    <row r="82" spans="1:20" x14ac:dyDescent="0.25">
      <c r="A82" s="16"/>
      <c r="B82" s="37" t="s">
        <v>244</v>
      </c>
      <c r="C82" s="38" t="s">
        <v>245</v>
      </c>
      <c r="D82" s="38" t="s">
        <v>246</v>
      </c>
      <c r="E82" s="53">
        <v>0</v>
      </c>
      <c r="F82" s="54">
        <v>0</v>
      </c>
      <c r="G82" s="54">
        <v>0</v>
      </c>
      <c r="H82" s="54">
        <v>0</v>
      </c>
      <c r="I82" s="54">
        <v>0</v>
      </c>
      <c r="J82" s="54">
        <v>0</v>
      </c>
      <c r="K82" s="13">
        <f>F82+G82+H82+I82+J82</f>
        <v>0</v>
      </c>
      <c r="L82" s="21" t="s">
        <v>50</v>
      </c>
      <c r="M82" s="54">
        <v>0</v>
      </c>
      <c r="N82" s="17">
        <v>0</v>
      </c>
      <c r="O82" s="54">
        <v>0</v>
      </c>
      <c r="P82" s="17">
        <v>0</v>
      </c>
      <c r="Q82" s="54">
        <v>0</v>
      </c>
      <c r="R82" s="17">
        <v>0</v>
      </c>
      <c r="S82" s="13">
        <f>M82+O82+Q82+K82</f>
        <v>0</v>
      </c>
      <c r="T82" s="13">
        <f>E82-S82</f>
        <v>0</v>
      </c>
    </row>
    <row r="83" spans="1:20" x14ac:dyDescent="0.25">
      <c r="A83" s="16"/>
      <c r="B83" s="37" t="s">
        <v>247</v>
      </c>
      <c r="C83" s="38" t="s">
        <v>248</v>
      </c>
      <c r="D83" s="38" t="s">
        <v>249</v>
      </c>
      <c r="E83" s="53">
        <v>0</v>
      </c>
      <c r="F83" s="54">
        <v>0</v>
      </c>
      <c r="G83" s="54">
        <v>0</v>
      </c>
      <c r="H83" s="54">
        <v>0</v>
      </c>
      <c r="I83" s="54">
        <v>0</v>
      </c>
      <c r="J83" s="54">
        <v>0</v>
      </c>
      <c r="K83" s="13">
        <f>F83+G83+H83+I83+J83</f>
        <v>0</v>
      </c>
      <c r="L83" s="21" t="s">
        <v>50</v>
      </c>
      <c r="M83" s="54">
        <v>0</v>
      </c>
      <c r="N83" s="17">
        <v>0</v>
      </c>
      <c r="O83" s="54">
        <v>0</v>
      </c>
      <c r="P83" s="17">
        <v>0</v>
      </c>
      <c r="Q83" s="54">
        <v>0</v>
      </c>
      <c r="R83" s="17">
        <v>0</v>
      </c>
      <c r="S83" s="13">
        <f>M83+O83+Q83+K83</f>
        <v>0</v>
      </c>
      <c r="T83" s="13">
        <f>E83-S83</f>
        <v>0</v>
      </c>
    </row>
    <row r="84" spans="1:20" x14ac:dyDescent="0.25">
      <c r="A84" s="16"/>
      <c r="B84" s="37" t="s">
        <v>250</v>
      </c>
      <c r="C84" s="38" t="s">
        <v>251</v>
      </c>
      <c r="D84" s="38" t="s">
        <v>252</v>
      </c>
      <c r="E84" s="53">
        <v>9253163.1400000006</v>
      </c>
      <c r="F84" s="54">
        <v>168073.39</v>
      </c>
      <c r="G84" s="54">
        <v>1220451.92</v>
      </c>
      <c r="H84" s="54">
        <v>99867.67</v>
      </c>
      <c r="I84" s="54">
        <v>0</v>
      </c>
      <c r="J84" s="54">
        <v>34433.86</v>
      </c>
      <c r="K84" s="13">
        <f>F84+G84+H84+I84+J84</f>
        <v>1522826.84</v>
      </c>
      <c r="L84" s="21" t="s">
        <v>50</v>
      </c>
      <c r="M84" s="54">
        <v>7187983.54</v>
      </c>
      <c r="N84" s="17">
        <v>0</v>
      </c>
      <c r="O84" s="54">
        <v>9855.9500000000007</v>
      </c>
      <c r="P84" s="17">
        <v>0</v>
      </c>
      <c r="Q84" s="54">
        <v>0</v>
      </c>
      <c r="R84" s="17">
        <v>0</v>
      </c>
      <c r="S84" s="13">
        <f>M84+O84+Q84+K84</f>
        <v>8720666.3300000001</v>
      </c>
      <c r="T84" s="13">
        <f>E84-S84</f>
        <v>532496.81000000052</v>
      </c>
    </row>
    <row r="85" spans="1:20" ht="43.5" x14ac:dyDescent="0.25">
      <c r="A85" s="16"/>
      <c r="B85" s="26" t="s">
        <v>50</v>
      </c>
      <c r="C85" s="27" t="s">
        <v>253</v>
      </c>
      <c r="D85" s="55" t="s">
        <v>254</v>
      </c>
      <c r="E85" s="13">
        <f>E77+E78+E79+E80+E81+E82+E83+E84</f>
        <v>159571148.84000003</v>
      </c>
      <c r="F85" s="13">
        <f>F77+F78+F79+F80+F81+F82+F83+F84</f>
        <v>6096433.8699999992</v>
      </c>
      <c r="G85" s="13">
        <f>G77+G78+G79+G80+G81+G82+G83+G84</f>
        <v>9336106.8300000001</v>
      </c>
      <c r="H85" s="13">
        <f>H77+H78+H79+H80+H81+H82+H83+H84</f>
        <v>20745434.870000001</v>
      </c>
      <c r="I85" s="13">
        <f>I77+I78+I79+I80+I81+I82+I83+I84</f>
        <v>0</v>
      </c>
      <c r="J85" s="13">
        <f>J77+J78+J79+J80+J81+J82+J83+J84</f>
        <v>953147.44</v>
      </c>
      <c r="K85" s="13">
        <f>F85+G85+H85+I85+J85</f>
        <v>37131123.009999998</v>
      </c>
      <c r="L85" s="21" t="s">
        <v>50</v>
      </c>
      <c r="M85" s="13">
        <f>M77+M78+M79+M80+M81+M82+M83+M84</f>
        <v>55081552.719999999</v>
      </c>
      <c r="N85" s="17">
        <v>0</v>
      </c>
      <c r="O85" s="13">
        <f>O77+O78+O79+O80+O81+O82+O83+O84</f>
        <v>182317.78</v>
      </c>
      <c r="P85" s="17">
        <v>0</v>
      </c>
      <c r="Q85" s="13">
        <f>Q77+Q78+Q79+Q80+Q81+Q82+Q83+Q84</f>
        <v>0</v>
      </c>
      <c r="R85" s="17">
        <v>0</v>
      </c>
      <c r="S85" s="13">
        <f>M85+O85+Q85+K85</f>
        <v>92394993.50999999</v>
      </c>
      <c r="T85" s="13">
        <f>E85-S85</f>
        <v>67176155.330000043</v>
      </c>
    </row>
    <row r="86" spans="1:20" ht="22.5" x14ac:dyDescent="0.25">
      <c r="A86" s="36" t="s">
        <v>255</v>
      </c>
      <c r="B86" s="37" t="s">
        <v>256</v>
      </c>
      <c r="C86" s="38" t="s">
        <v>257</v>
      </c>
      <c r="D86" s="56" t="s">
        <v>258</v>
      </c>
      <c r="E86" s="53">
        <v>315468.63</v>
      </c>
      <c r="F86" s="54">
        <v>106.01</v>
      </c>
      <c r="G86" s="54">
        <v>4373.92</v>
      </c>
      <c r="H86" s="54">
        <v>137.36000000000001</v>
      </c>
      <c r="I86" s="54">
        <v>0</v>
      </c>
      <c r="J86" s="54">
        <v>92624.23</v>
      </c>
      <c r="K86" s="13">
        <f>F86+G86+H86+I86+J86</f>
        <v>97241.51999999999</v>
      </c>
      <c r="L86" s="21" t="s">
        <v>50</v>
      </c>
      <c r="M86" s="54">
        <v>41948.3</v>
      </c>
      <c r="N86" s="17">
        <v>0</v>
      </c>
      <c r="O86" s="54">
        <v>0</v>
      </c>
      <c r="P86" s="17">
        <v>0</v>
      </c>
      <c r="Q86" s="54">
        <v>0</v>
      </c>
      <c r="R86" s="17">
        <v>0</v>
      </c>
      <c r="S86" s="13">
        <f>M86+O86+Q86+K86</f>
        <v>139189.82</v>
      </c>
      <c r="T86" s="13">
        <f>E86-S86</f>
        <v>176278.81</v>
      </c>
    </row>
    <row r="87" spans="1:20" ht="43.5" x14ac:dyDescent="0.25">
      <c r="A87" s="16"/>
      <c r="B87" s="37" t="s">
        <v>259</v>
      </c>
      <c r="C87" s="38" t="s">
        <v>260</v>
      </c>
      <c r="D87" s="56" t="s">
        <v>261</v>
      </c>
      <c r="E87" s="53">
        <v>324465.15000000002</v>
      </c>
      <c r="F87" s="54">
        <v>68258.12</v>
      </c>
      <c r="G87" s="54">
        <v>27386.1</v>
      </c>
      <c r="H87" s="54">
        <v>18563.63</v>
      </c>
      <c r="I87" s="54">
        <v>0</v>
      </c>
      <c r="J87" s="54">
        <v>70.680000000000007</v>
      </c>
      <c r="K87" s="13">
        <f>F87+G87+H87+I87+J87</f>
        <v>114278.53</v>
      </c>
      <c r="L87" s="21" t="s">
        <v>50</v>
      </c>
      <c r="M87" s="54">
        <v>50555.72</v>
      </c>
      <c r="N87" s="17">
        <v>0</v>
      </c>
      <c r="O87" s="54">
        <v>4176.3500000000004</v>
      </c>
      <c r="P87" s="17">
        <v>0</v>
      </c>
      <c r="Q87" s="54">
        <v>0</v>
      </c>
      <c r="R87" s="17">
        <v>0</v>
      </c>
      <c r="S87" s="13">
        <f>M87+O87+Q87+K87</f>
        <v>169010.6</v>
      </c>
      <c r="T87" s="13">
        <f>E87-S87</f>
        <v>155454.55000000002</v>
      </c>
    </row>
    <row r="88" spans="1:20" ht="33" x14ac:dyDescent="0.25">
      <c r="A88" s="16"/>
      <c r="B88" s="37" t="s">
        <v>262</v>
      </c>
      <c r="C88" s="38" t="s">
        <v>263</v>
      </c>
      <c r="D88" s="56" t="s">
        <v>264</v>
      </c>
      <c r="E88" s="53">
        <v>378506.63</v>
      </c>
      <c r="F88" s="54">
        <v>0</v>
      </c>
      <c r="G88" s="54">
        <v>645.45000000000005</v>
      </c>
      <c r="H88" s="54">
        <v>2439.52</v>
      </c>
      <c r="I88" s="54">
        <v>0</v>
      </c>
      <c r="J88" s="54">
        <v>19726.79</v>
      </c>
      <c r="K88" s="13">
        <f>F88+G88+H88+I88+J88</f>
        <v>22811.760000000002</v>
      </c>
      <c r="L88" s="21" t="s">
        <v>50</v>
      </c>
      <c r="M88" s="54">
        <v>241449.44</v>
      </c>
      <c r="N88" s="17">
        <v>0</v>
      </c>
      <c r="O88" s="54">
        <v>107788.33</v>
      </c>
      <c r="P88" s="17">
        <v>0</v>
      </c>
      <c r="Q88" s="54">
        <v>0</v>
      </c>
      <c r="R88" s="17">
        <v>0</v>
      </c>
      <c r="S88" s="13">
        <f>M88+O88+Q88+K88</f>
        <v>372049.53</v>
      </c>
      <c r="T88" s="13">
        <f>E88-S88</f>
        <v>6457.0999999999767</v>
      </c>
    </row>
    <row r="89" spans="1:20" ht="33" x14ac:dyDescent="0.25">
      <c r="A89" s="16"/>
      <c r="B89" s="37" t="s">
        <v>265</v>
      </c>
      <c r="C89" s="38" t="s">
        <v>266</v>
      </c>
      <c r="D89" s="56" t="s">
        <v>267</v>
      </c>
      <c r="E89" s="53">
        <v>756959.65</v>
      </c>
      <c r="F89" s="54">
        <v>43618.67</v>
      </c>
      <c r="G89" s="54">
        <v>78342.22</v>
      </c>
      <c r="H89" s="54">
        <v>16839.009999999998</v>
      </c>
      <c r="I89" s="54">
        <v>0</v>
      </c>
      <c r="J89" s="54">
        <v>1388.09</v>
      </c>
      <c r="K89" s="13">
        <f>F89+G89+H89+I89+J89</f>
        <v>140187.99</v>
      </c>
      <c r="L89" s="21" t="s">
        <v>50</v>
      </c>
      <c r="M89" s="54">
        <v>223620.91</v>
      </c>
      <c r="N89" s="17">
        <v>0</v>
      </c>
      <c r="O89" s="54">
        <v>188283.97</v>
      </c>
      <c r="P89" s="17">
        <v>0</v>
      </c>
      <c r="Q89" s="54">
        <v>0</v>
      </c>
      <c r="R89" s="17">
        <v>0</v>
      </c>
      <c r="S89" s="13">
        <f>M89+O89+Q89+K89</f>
        <v>552092.87</v>
      </c>
      <c r="T89" s="13">
        <f>E89-S89</f>
        <v>204866.78000000003</v>
      </c>
    </row>
    <row r="90" spans="1:20" ht="43.5" x14ac:dyDescent="0.25">
      <c r="A90" s="16"/>
      <c r="B90" s="37" t="s">
        <v>268</v>
      </c>
      <c r="C90" s="38" t="s">
        <v>269</v>
      </c>
      <c r="D90" s="56" t="s">
        <v>270</v>
      </c>
      <c r="E90" s="53">
        <v>285266.09000000003</v>
      </c>
      <c r="F90" s="54">
        <v>4539.3599999999997</v>
      </c>
      <c r="G90" s="54">
        <v>13413.75</v>
      </c>
      <c r="H90" s="54">
        <v>460.19</v>
      </c>
      <c r="I90" s="54">
        <v>0</v>
      </c>
      <c r="J90" s="54">
        <v>15081.07</v>
      </c>
      <c r="K90" s="13">
        <f>F90+G90+H90+I90+J90</f>
        <v>33494.369999999995</v>
      </c>
      <c r="L90" s="21" t="s">
        <v>50</v>
      </c>
      <c r="M90" s="54">
        <v>1897.11</v>
      </c>
      <c r="N90" s="17">
        <v>0</v>
      </c>
      <c r="O90" s="54">
        <v>200682.23</v>
      </c>
      <c r="P90" s="17">
        <v>0</v>
      </c>
      <c r="Q90" s="54">
        <v>0</v>
      </c>
      <c r="R90" s="17">
        <v>0</v>
      </c>
      <c r="S90" s="13">
        <f>M90+O90+Q90+K90</f>
        <v>236073.71</v>
      </c>
      <c r="T90" s="13">
        <f>E90-S90</f>
        <v>49192.380000000034</v>
      </c>
    </row>
    <row r="91" spans="1:20" ht="33" x14ac:dyDescent="0.25">
      <c r="A91" s="16"/>
      <c r="B91" s="37" t="s">
        <v>271</v>
      </c>
      <c r="C91" s="38" t="s">
        <v>272</v>
      </c>
      <c r="D91" s="56" t="s">
        <v>273</v>
      </c>
      <c r="E91" s="53">
        <v>154600.44</v>
      </c>
      <c r="F91" s="54">
        <v>13092.17</v>
      </c>
      <c r="G91" s="54">
        <v>9599.9500000000007</v>
      </c>
      <c r="H91" s="54">
        <v>504.73</v>
      </c>
      <c r="I91" s="54">
        <v>0</v>
      </c>
      <c r="J91" s="54">
        <v>7600.64</v>
      </c>
      <c r="K91" s="13">
        <f>F91+G91+H91+I91+J91</f>
        <v>30797.49</v>
      </c>
      <c r="L91" s="21" t="s">
        <v>50</v>
      </c>
      <c r="M91" s="54">
        <v>41990.44</v>
      </c>
      <c r="N91" s="17">
        <v>0</v>
      </c>
      <c r="O91" s="54">
        <v>46203.1</v>
      </c>
      <c r="P91" s="17">
        <v>0</v>
      </c>
      <c r="Q91" s="54">
        <v>0</v>
      </c>
      <c r="R91" s="17">
        <v>0</v>
      </c>
      <c r="S91" s="13">
        <f>M91+O91+Q91+K91</f>
        <v>118991.03000000001</v>
      </c>
      <c r="T91" s="13">
        <f>E91-S91</f>
        <v>35609.409999999989</v>
      </c>
    </row>
    <row r="92" spans="1:20" ht="75" x14ac:dyDescent="0.25">
      <c r="A92" s="16"/>
      <c r="B92" s="37" t="s">
        <v>274</v>
      </c>
      <c r="C92" s="38" t="s">
        <v>275</v>
      </c>
      <c r="D92" s="56" t="s">
        <v>276</v>
      </c>
      <c r="E92" s="53">
        <v>0</v>
      </c>
      <c r="F92" s="54">
        <v>0</v>
      </c>
      <c r="G92" s="54">
        <v>0</v>
      </c>
      <c r="H92" s="54">
        <v>0</v>
      </c>
      <c r="I92" s="54">
        <v>0</v>
      </c>
      <c r="J92" s="54">
        <v>0</v>
      </c>
      <c r="K92" s="13">
        <f>F92+G92+H92+I92+J92</f>
        <v>0</v>
      </c>
      <c r="L92" s="21" t="s">
        <v>50</v>
      </c>
      <c r="M92" s="54">
        <v>0</v>
      </c>
      <c r="N92" s="17">
        <v>0</v>
      </c>
      <c r="O92" s="54">
        <v>0</v>
      </c>
      <c r="P92" s="17">
        <v>0</v>
      </c>
      <c r="Q92" s="54">
        <v>0</v>
      </c>
      <c r="R92" s="17">
        <v>0</v>
      </c>
      <c r="S92" s="13">
        <f>M92+O92+Q92+K92</f>
        <v>0</v>
      </c>
      <c r="T92" s="13">
        <f>E92-S92</f>
        <v>0</v>
      </c>
    </row>
    <row r="93" spans="1:20" ht="43.5" x14ac:dyDescent="0.25">
      <c r="A93" s="16"/>
      <c r="B93" s="30" t="s">
        <v>50</v>
      </c>
      <c r="C93" s="27" t="s">
        <v>277</v>
      </c>
      <c r="D93" s="55" t="s">
        <v>278</v>
      </c>
      <c r="E93" s="13">
        <f>E86+E87+E88+E89+E90+E91+E92</f>
        <v>2215266.5900000003</v>
      </c>
      <c r="F93" s="13">
        <f>F86+F87+F88+F89+F90+F91+F92</f>
        <v>129614.32999999999</v>
      </c>
      <c r="G93" s="13">
        <f>G86+G87+G88+G89+G90+G91+G92</f>
        <v>133761.39000000001</v>
      </c>
      <c r="H93" s="13">
        <f>H86+H87+H88+H89+H90+H91+H92</f>
        <v>38944.44000000001</v>
      </c>
      <c r="I93" s="13">
        <f>I86+I87+I88+I89+I90+I91+I92</f>
        <v>0</v>
      </c>
      <c r="J93" s="13">
        <f>J86+J87+J88+J89+J90+J91+J92</f>
        <v>136491.5</v>
      </c>
      <c r="K93" s="13">
        <f>F93+G93+H93+I93+J93</f>
        <v>438811.66</v>
      </c>
      <c r="L93" s="21" t="s">
        <v>50</v>
      </c>
      <c r="M93" s="13">
        <f>M86+M87+M88+M89+M90+M91+M92</f>
        <v>601461.91999999993</v>
      </c>
      <c r="N93" s="17">
        <v>0</v>
      </c>
      <c r="O93" s="13">
        <f>O86+O87+O88+O89+O90+O91+O92</f>
        <v>547133.98</v>
      </c>
      <c r="P93" s="17">
        <v>0</v>
      </c>
      <c r="Q93" s="13">
        <f>Q86+Q87+Q88+Q89+Q90+Q91+Q92</f>
        <v>0</v>
      </c>
      <c r="R93" s="17">
        <v>0</v>
      </c>
      <c r="S93" s="13">
        <f>M93+O93+Q93+K93</f>
        <v>1587407.5599999998</v>
      </c>
      <c r="T93" s="13">
        <f>E93-S93</f>
        <v>627859.03000000049</v>
      </c>
    </row>
    <row r="94" spans="1:20" ht="54" x14ac:dyDescent="0.25">
      <c r="A94" s="36" t="s">
        <v>279</v>
      </c>
      <c r="B94" s="37" t="s">
        <v>280</v>
      </c>
      <c r="C94" s="38" t="s">
        <v>281</v>
      </c>
      <c r="D94" s="56" t="s">
        <v>282</v>
      </c>
      <c r="E94" s="53">
        <v>46264011.240000002</v>
      </c>
      <c r="F94" s="54">
        <v>0</v>
      </c>
      <c r="G94" s="54">
        <v>0</v>
      </c>
      <c r="H94" s="54">
        <v>0</v>
      </c>
      <c r="I94" s="54">
        <v>0</v>
      </c>
      <c r="J94" s="54">
        <v>0</v>
      </c>
      <c r="K94" s="13">
        <f>F94+G94+H94+I94+J94</f>
        <v>0</v>
      </c>
      <c r="L94" s="21" t="s">
        <v>50</v>
      </c>
      <c r="M94" s="54">
        <v>46264011.240000002</v>
      </c>
      <c r="N94" s="17">
        <v>0</v>
      </c>
      <c r="O94" s="54">
        <v>0</v>
      </c>
      <c r="P94" s="17">
        <v>0</v>
      </c>
      <c r="Q94" s="54">
        <v>0</v>
      </c>
      <c r="R94" s="17">
        <v>0</v>
      </c>
      <c r="S94" s="13">
        <f>M94+O94+Q94+K94</f>
        <v>46264011.240000002</v>
      </c>
      <c r="T94" s="13">
        <f>E94-S94</f>
        <v>0</v>
      </c>
    </row>
    <row r="95" spans="1:20" ht="43.5" x14ac:dyDescent="0.25">
      <c r="A95" s="16"/>
      <c r="B95" s="37" t="s">
        <v>283</v>
      </c>
      <c r="C95" s="38" t="s">
        <v>284</v>
      </c>
      <c r="D95" s="56" t="s">
        <v>285</v>
      </c>
      <c r="E95" s="53">
        <v>7155800.3200000003</v>
      </c>
      <c r="F95" s="54">
        <v>0</v>
      </c>
      <c r="G95" s="54">
        <v>419039.99</v>
      </c>
      <c r="H95" s="54">
        <v>0</v>
      </c>
      <c r="I95" s="54">
        <v>0</v>
      </c>
      <c r="J95" s="54">
        <v>0</v>
      </c>
      <c r="K95" s="13">
        <f>F95+G95+H95+I95+J95</f>
        <v>419039.99</v>
      </c>
      <c r="L95" s="21" t="s">
        <v>50</v>
      </c>
      <c r="M95" s="54">
        <v>6151359.0499999998</v>
      </c>
      <c r="N95" s="17">
        <v>0</v>
      </c>
      <c r="O95" s="54">
        <v>0</v>
      </c>
      <c r="P95" s="17">
        <v>0</v>
      </c>
      <c r="Q95" s="54">
        <v>0</v>
      </c>
      <c r="R95" s="17">
        <v>0</v>
      </c>
      <c r="S95" s="13">
        <f>M95+O95+Q95+K95</f>
        <v>6570399.04</v>
      </c>
      <c r="T95" s="13">
        <f>E95-S95</f>
        <v>585401.28000000026</v>
      </c>
    </row>
    <row r="96" spans="1:20" ht="43.5" x14ac:dyDescent="0.25">
      <c r="A96" s="16"/>
      <c r="B96" s="37" t="s">
        <v>286</v>
      </c>
      <c r="C96" s="38" t="s">
        <v>287</v>
      </c>
      <c r="D96" s="56" t="s">
        <v>288</v>
      </c>
      <c r="E96" s="53">
        <v>4276796.97</v>
      </c>
      <c r="F96" s="54">
        <v>33748.85</v>
      </c>
      <c r="G96" s="54">
        <v>0</v>
      </c>
      <c r="H96" s="54">
        <v>0</v>
      </c>
      <c r="I96" s="54">
        <v>0</v>
      </c>
      <c r="J96" s="54">
        <v>707317.7</v>
      </c>
      <c r="K96" s="13">
        <f>F96+G96+H96+I96+J96</f>
        <v>741066.54999999993</v>
      </c>
      <c r="L96" s="21" t="s">
        <v>50</v>
      </c>
      <c r="M96" s="54">
        <v>2150896.98</v>
      </c>
      <c r="N96" s="17">
        <v>0</v>
      </c>
      <c r="O96" s="54">
        <v>0</v>
      </c>
      <c r="P96" s="17">
        <v>0</v>
      </c>
      <c r="Q96" s="54">
        <v>0</v>
      </c>
      <c r="R96" s="17">
        <v>0</v>
      </c>
      <c r="S96" s="13">
        <f>M96+O96+Q96+K96</f>
        <v>2891963.53</v>
      </c>
      <c r="T96" s="13">
        <f>E96-S96</f>
        <v>1384833.44</v>
      </c>
    </row>
    <row r="97" spans="1:20" ht="85.5" x14ac:dyDescent="0.25">
      <c r="A97" s="16"/>
      <c r="B97" s="37" t="s">
        <v>289</v>
      </c>
      <c r="C97" s="38" t="s">
        <v>290</v>
      </c>
      <c r="D97" s="56" t="s">
        <v>291</v>
      </c>
      <c r="E97" s="53">
        <v>469636969.62</v>
      </c>
      <c r="F97" s="54">
        <v>0</v>
      </c>
      <c r="G97" s="54">
        <v>143261.69</v>
      </c>
      <c r="H97" s="54">
        <v>0</v>
      </c>
      <c r="I97" s="54">
        <v>0</v>
      </c>
      <c r="J97" s="54">
        <v>0</v>
      </c>
      <c r="K97" s="13">
        <f>F97+G97+H97+I97+J97</f>
        <v>143261.69</v>
      </c>
      <c r="L97" s="21" t="s">
        <v>50</v>
      </c>
      <c r="M97" s="54">
        <v>469164277.85000002</v>
      </c>
      <c r="N97" s="17">
        <v>0</v>
      </c>
      <c r="O97" s="54">
        <v>0</v>
      </c>
      <c r="P97" s="17">
        <v>0</v>
      </c>
      <c r="Q97" s="54">
        <v>0</v>
      </c>
      <c r="R97" s="17">
        <v>0</v>
      </c>
      <c r="S97" s="13">
        <f>M97+O97+Q97+K97</f>
        <v>469307539.54000002</v>
      </c>
      <c r="T97" s="13">
        <f>E97-S97</f>
        <v>329430.07999998331</v>
      </c>
    </row>
    <row r="98" spans="1:20" ht="43.5" x14ac:dyDescent="0.25">
      <c r="A98" s="16"/>
      <c r="B98" s="30" t="s">
        <v>50</v>
      </c>
      <c r="C98" s="27" t="s">
        <v>292</v>
      </c>
      <c r="D98" s="55" t="s">
        <v>293</v>
      </c>
      <c r="E98" s="13">
        <f>E94+E95+E96+E97</f>
        <v>527333578.14999998</v>
      </c>
      <c r="F98" s="13">
        <f>F94+F95+F96+F97</f>
        <v>33748.85</v>
      </c>
      <c r="G98" s="13">
        <f>G94+G95+G96+G97</f>
        <v>562301.67999999993</v>
      </c>
      <c r="H98" s="13">
        <f>H94+H95+H96+H97</f>
        <v>0</v>
      </c>
      <c r="I98" s="13">
        <f>I94+I95+I96+I97</f>
        <v>0</v>
      </c>
      <c r="J98" s="13">
        <f>J94+J95+J96+J97</f>
        <v>707317.7</v>
      </c>
      <c r="K98" s="13">
        <f>F98+G98+H98+I98+J98</f>
        <v>1303368.23</v>
      </c>
      <c r="L98" s="21" t="s">
        <v>50</v>
      </c>
      <c r="M98" s="13">
        <f>M94+M95+M96+M97</f>
        <v>523730545.12</v>
      </c>
      <c r="N98" s="17">
        <v>0</v>
      </c>
      <c r="O98" s="13">
        <f>O94+O95+O96+O97</f>
        <v>0</v>
      </c>
      <c r="P98" s="17">
        <v>0</v>
      </c>
      <c r="Q98" s="13">
        <f>Q94+Q95+Q96+Q97</f>
        <v>0</v>
      </c>
      <c r="R98" s="17">
        <v>0</v>
      </c>
      <c r="S98" s="13">
        <f>M98+O98+Q98+K98</f>
        <v>525033913.35000002</v>
      </c>
      <c r="T98" s="13">
        <f>E98-S98</f>
        <v>2299664.7999999523</v>
      </c>
    </row>
    <row r="99" spans="1:20" ht="43.5" x14ac:dyDescent="0.25">
      <c r="A99" s="36" t="s">
        <v>294</v>
      </c>
      <c r="B99" s="37" t="s">
        <v>295</v>
      </c>
      <c r="C99" s="38" t="s">
        <v>296</v>
      </c>
      <c r="D99" s="56" t="s">
        <v>297</v>
      </c>
      <c r="E99" s="53">
        <v>2801227.82</v>
      </c>
      <c r="F99" s="54">
        <v>0</v>
      </c>
      <c r="G99" s="54">
        <v>0</v>
      </c>
      <c r="H99" s="54">
        <v>0</v>
      </c>
      <c r="I99" s="54">
        <v>0</v>
      </c>
      <c r="J99" s="54">
        <v>0</v>
      </c>
      <c r="K99" s="13">
        <f>F99+G99+H99+I99+J99</f>
        <v>0</v>
      </c>
      <c r="L99" s="21" t="s">
        <v>50</v>
      </c>
      <c r="M99" s="54">
        <v>2799787.82</v>
      </c>
      <c r="N99" s="17">
        <v>0</v>
      </c>
      <c r="O99" s="54">
        <v>1440</v>
      </c>
      <c r="P99" s="17">
        <v>0</v>
      </c>
      <c r="Q99" s="54">
        <v>0</v>
      </c>
      <c r="R99" s="17">
        <v>0</v>
      </c>
      <c r="S99" s="13">
        <f>M99+O99+Q99+K99</f>
        <v>2801227.82</v>
      </c>
      <c r="T99" s="13">
        <f>E99-S99</f>
        <v>0</v>
      </c>
    </row>
    <row r="100" spans="1:20" ht="54" x14ac:dyDescent="0.25">
      <c r="A100" s="16"/>
      <c r="B100" s="37" t="s">
        <v>298</v>
      </c>
      <c r="C100" s="38" t="s">
        <v>299</v>
      </c>
      <c r="D100" s="56" t="s">
        <v>300</v>
      </c>
      <c r="E100" s="53">
        <v>6352317.5</v>
      </c>
      <c r="F100" s="54">
        <v>1518426.43</v>
      </c>
      <c r="G100" s="54">
        <v>640288.63</v>
      </c>
      <c r="H100" s="54">
        <v>39683.24</v>
      </c>
      <c r="I100" s="54">
        <v>0</v>
      </c>
      <c r="J100" s="54">
        <v>212103.81</v>
      </c>
      <c r="K100" s="13">
        <f>F100+G100+H100+I100+J100</f>
        <v>2410502.1100000003</v>
      </c>
      <c r="L100" s="21" t="s">
        <v>50</v>
      </c>
      <c r="M100" s="54">
        <v>443788.17</v>
      </c>
      <c r="N100" s="17">
        <v>0</v>
      </c>
      <c r="O100" s="54">
        <v>490578.2</v>
      </c>
      <c r="P100" s="17">
        <v>0</v>
      </c>
      <c r="Q100" s="54">
        <v>0</v>
      </c>
      <c r="R100" s="17">
        <v>0</v>
      </c>
      <c r="S100" s="13">
        <f>M100+O100+Q100+K100</f>
        <v>3344868.4800000004</v>
      </c>
      <c r="T100" s="13">
        <f>E100-S100</f>
        <v>3007449.0199999996</v>
      </c>
    </row>
    <row r="101" spans="1:20" ht="22.5" x14ac:dyDescent="0.25">
      <c r="A101" s="16"/>
      <c r="B101" s="37" t="s">
        <v>301</v>
      </c>
      <c r="C101" s="38" t="s">
        <v>302</v>
      </c>
      <c r="D101" s="56" t="s">
        <v>303</v>
      </c>
      <c r="E101" s="53">
        <v>14109020.67</v>
      </c>
      <c r="F101" s="54">
        <v>1627113.23</v>
      </c>
      <c r="G101" s="54">
        <v>556139.55000000005</v>
      </c>
      <c r="H101" s="54">
        <v>8675.84</v>
      </c>
      <c r="I101" s="54">
        <v>0</v>
      </c>
      <c r="J101" s="54">
        <v>1501633.43</v>
      </c>
      <c r="K101" s="13">
        <f>F101+G101+H101+I101+J101</f>
        <v>3693562.05</v>
      </c>
      <c r="L101" s="21" t="s">
        <v>50</v>
      </c>
      <c r="M101" s="54">
        <v>3223621.36</v>
      </c>
      <c r="N101" s="17">
        <v>0</v>
      </c>
      <c r="O101" s="54">
        <v>239.83</v>
      </c>
      <c r="P101" s="17">
        <v>0</v>
      </c>
      <c r="Q101" s="54">
        <v>0</v>
      </c>
      <c r="R101" s="17">
        <v>0</v>
      </c>
      <c r="S101" s="13">
        <f>M101+O101+Q101+K101</f>
        <v>6917423.2400000002</v>
      </c>
      <c r="T101" s="13">
        <f>E101-S101</f>
        <v>7191597.4299999997</v>
      </c>
    </row>
    <row r="102" spans="1:20" x14ac:dyDescent="0.25">
      <c r="A102" s="16"/>
      <c r="B102" s="37" t="s">
        <v>304</v>
      </c>
      <c r="C102" s="38" t="s">
        <v>305</v>
      </c>
      <c r="D102" s="56" t="s">
        <v>306</v>
      </c>
      <c r="E102" s="53">
        <v>217802.75</v>
      </c>
      <c r="F102" s="54">
        <v>22145.16</v>
      </c>
      <c r="G102" s="54">
        <v>8934.6200000000008</v>
      </c>
      <c r="H102" s="54">
        <v>3458.05</v>
      </c>
      <c r="I102" s="54">
        <v>0</v>
      </c>
      <c r="J102" s="54">
        <v>5.74</v>
      </c>
      <c r="K102" s="13">
        <f>F102+G102+H102+I102+J102</f>
        <v>34543.57</v>
      </c>
      <c r="L102" s="21" t="s">
        <v>50</v>
      </c>
      <c r="M102" s="54">
        <v>8711.51</v>
      </c>
      <c r="N102" s="17">
        <v>0</v>
      </c>
      <c r="O102" s="54">
        <v>142382.35999999999</v>
      </c>
      <c r="P102" s="17">
        <v>0</v>
      </c>
      <c r="Q102" s="54">
        <v>0</v>
      </c>
      <c r="R102" s="17">
        <v>0</v>
      </c>
      <c r="S102" s="13">
        <f>M102+O102+Q102+K102</f>
        <v>185637.44</v>
      </c>
      <c r="T102" s="13">
        <f>E102-S102</f>
        <v>32165.309999999998</v>
      </c>
    </row>
    <row r="103" spans="1:20" ht="64.5" x14ac:dyDescent="0.25">
      <c r="A103" s="16"/>
      <c r="B103" s="37" t="s">
        <v>307</v>
      </c>
      <c r="C103" s="38" t="s">
        <v>308</v>
      </c>
      <c r="D103" s="56" t="s">
        <v>309</v>
      </c>
      <c r="E103" s="53">
        <v>6310498.6699999999</v>
      </c>
      <c r="F103" s="54">
        <v>223529.2</v>
      </c>
      <c r="G103" s="54">
        <v>1018873.28</v>
      </c>
      <c r="H103" s="54">
        <v>106497.83</v>
      </c>
      <c r="I103" s="54">
        <v>0</v>
      </c>
      <c r="J103" s="54">
        <v>39433.58</v>
      </c>
      <c r="K103" s="13">
        <f>F103+G103+H103+I103+J103</f>
        <v>1388333.8900000001</v>
      </c>
      <c r="L103" s="21" t="s">
        <v>50</v>
      </c>
      <c r="M103" s="54">
        <v>60003.67</v>
      </c>
      <c r="N103" s="17">
        <v>0</v>
      </c>
      <c r="O103" s="54">
        <v>3035158.02</v>
      </c>
      <c r="P103" s="17">
        <v>0</v>
      </c>
      <c r="Q103" s="54">
        <v>0</v>
      </c>
      <c r="R103" s="17">
        <v>0</v>
      </c>
      <c r="S103" s="13">
        <f>M103+O103+Q103+K103</f>
        <v>4483495.58</v>
      </c>
      <c r="T103" s="13">
        <f>E103-S103</f>
        <v>1827003.0899999999</v>
      </c>
    </row>
    <row r="104" spans="1:20" ht="43.5" x14ac:dyDescent="0.25">
      <c r="A104" s="16"/>
      <c r="B104" s="37" t="s">
        <v>310</v>
      </c>
      <c r="C104" s="38" t="s">
        <v>311</v>
      </c>
      <c r="D104" s="56" t="s">
        <v>312</v>
      </c>
      <c r="E104" s="53">
        <v>6994568.3700000001</v>
      </c>
      <c r="F104" s="54">
        <v>232216.7</v>
      </c>
      <c r="G104" s="54">
        <v>933297.39</v>
      </c>
      <c r="H104" s="54">
        <v>103197.17</v>
      </c>
      <c r="I104" s="54">
        <v>0</v>
      </c>
      <c r="J104" s="54">
        <v>327.8</v>
      </c>
      <c r="K104" s="13">
        <f>F104+G104+H104+I104+J104</f>
        <v>1269039.06</v>
      </c>
      <c r="L104" s="21" t="s">
        <v>50</v>
      </c>
      <c r="M104" s="54">
        <v>3591442.47</v>
      </c>
      <c r="N104" s="17">
        <v>0</v>
      </c>
      <c r="O104" s="54">
        <v>1209.08</v>
      </c>
      <c r="P104" s="17">
        <v>0</v>
      </c>
      <c r="Q104" s="54">
        <v>0</v>
      </c>
      <c r="R104" s="17">
        <v>0</v>
      </c>
      <c r="S104" s="13">
        <f>M104+O104+Q104+K104</f>
        <v>4861690.6100000003</v>
      </c>
      <c r="T104" s="13">
        <f>E104-S104</f>
        <v>2132877.7599999998</v>
      </c>
    </row>
    <row r="105" spans="1:20" ht="33" x14ac:dyDescent="0.25">
      <c r="A105" s="16"/>
      <c r="B105" s="37" t="s">
        <v>313</v>
      </c>
      <c r="C105" s="38" t="s">
        <v>314</v>
      </c>
      <c r="D105" s="56" t="s">
        <v>315</v>
      </c>
      <c r="E105" s="53">
        <v>0</v>
      </c>
      <c r="F105" s="54">
        <v>0</v>
      </c>
      <c r="G105" s="54">
        <v>0</v>
      </c>
      <c r="H105" s="54">
        <v>0</v>
      </c>
      <c r="I105" s="54">
        <v>0</v>
      </c>
      <c r="J105" s="54">
        <v>0</v>
      </c>
      <c r="K105" s="13">
        <f>F105+G105+H105+I105+J105</f>
        <v>0</v>
      </c>
      <c r="L105" s="21" t="s">
        <v>50</v>
      </c>
      <c r="M105" s="54">
        <v>0</v>
      </c>
      <c r="N105" s="17">
        <v>0</v>
      </c>
      <c r="O105" s="54">
        <v>0</v>
      </c>
      <c r="P105" s="17">
        <v>0</v>
      </c>
      <c r="Q105" s="54">
        <v>0</v>
      </c>
      <c r="R105" s="17">
        <v>0</v>
      </c>
      <c r="S105" s="13">
        <f>M105+O105+Q105+K105</f>
        <v>0</v>
      </c>
      <c r="T105" s="13">
        <f>E105-S105</f>
        <v>0</v>
      </c>
    </row>
    <row r="106" spans="1:20" ht="75" x14ac:dyDescent="0.25">
      <c r="A106" s="16"/>
      <c r="B106" s="37" t="s">
        <v>316</v>
      </c>
      <c r="C106" s="38" t="s">
        <v>317</v>
      </c>
      <c r="D106" s="56" t="s">
        <v>318</v>
      </c>
      <c r="E106" s="53">
        <v>4420000</v>
      </c>
      <c r="F106" s="54">
        <v>737614.28</v>
      </c>
      <c r="G106" s="54">
        <v>881010.31</v>
      </c>
      <c r="H106" s="54">
        <v>0</v>
      </c>
      <c r="I106" s="54">
        <v>0</v>
      </c>
      <c r="J106" s="54">
        <v>0</v>
      </c>
      <c r="K106" s="13">
        <f>F106+G106+H106+I106+J106</f>
        <v>1618624.59</v>
      </c>
      <c r="L106" s="21" t="s">
        <v>50</v>
      </c>
      <c r="M106" s="54">
        <v>439088.88</v>
      </c>
      <c r="N106" s="17">
        <v>0</v>
      </c>
      <c r="O106" s="54">
        <v>0</v>
      </c>
      <c r="P106" s="17">
        <v>0</v>
      </c>
      <c r="Q106" s="54">
        <v>0</v>
      </c>
      <c r="R106" s="17">
        <v>0</v>
      </c>
      <c r="S106" s="13">
        <f>M106+O106+Q106+K106</f>
        <v>2057713.4700000002</v>
      </c>
      <c r="T106" s="13">
        <f>E106-S106</f>
        <v>2362286.5299999998</v>
      </c>
    </row>
    <row r="107" spans="1:20" ht="75" x14ac:dyDescent="0.25">
      <c r="A107" s="16"/>
      <c r="B107" s="37" t="s">
        <v>319</v>
      </c>
      <c r="C107" s="38" t="s">
        <v>320</v>
      </c>
      <c r="D107" s="56" t="s">
        <v>321</v>
      </c>
      <c r="E107" s="53">
        <v>347649.64</v>
      </c>
      <c r="F107" s="54">
        <v>58016.14</v>
      </c>
      <c r="G107" s="54">
        <v>69294.78</v>
      </c>
      <c r="H107" s="54">
        <v>0</v>
      </c>
      <c r="I107" s="54">
        <v>0</v>
      </c>
      <c r="J107" s="54">
        <v>0</v>
      </c>
      <c r="K107" s="13">
        <f>F107+G107+H107+I107+J107</f>
        <v>127310.92</v>
      </c>
      <c r="L107" s="21" t="s">
        <v>50</v>
      </c>
      <c r="M107" s="54">
        <v>34535.99</v>
      </c>
      <c r="N107" s="17">
        <v>0</v>
      </c>
      <c r="O107" s="54">
        <v>0</v>
      </c>
      <c r="P107" s="17">
        <v>0</v>
      </c>
      <c r="Q107" s="54">
        <v>0</v>
      </c>
      <c r="R107" s="17">
        <v>0</v>
      </c>
      <c r="S107" s="13">
        <f>M107+O107+Q107+K107</f>
        <v>161846.91</v>
      </c>
      <c r="T107" s="13">
        <f>E107-S107</f>
        <v>185802.73</v>
      </c>
    </row>
    <row r="108" spans="1:20" ht="85.5" x14ac:dyDescent="0.25">
      <c r="A108" s="16"/>
      <c r="B108" s="30" t="s">
        <v>50</v>
      </c>
      <c r="C108" s="27" t="s">
        <v>322</v>
      </c>
      <c r="D108" s="55" t="s">
        <v>323</v>
      </c>
      <c r="E108" s="13">
        <f>E99+E100+E101+E102+E103+E104+E105+E106+E107</f>
        <v>41553085.420000002</v>
      </c>
      <c r="F108" s="13">
        <f>F99+F100+F101+F102+F103+F104+F105+F106+F107</f>
        <v>4419061.1400000006</v>
      </c>
      <c r="G108" s="13">
        <f>G99+G100+G101+G102+G103+G104+G105+G106+G107</f>
        <v>4107838.56</v>
      </c>
      <c r="H108" s="13">
        <f>H99+H100+H101+H102+H103+H104+H105+H106+H107</f>
        <v>261512.13</v>
      </c>
      <c r="I108" s="13">
        <f>I99+I100+I101+I102+I103+I104+I105+I106+I107</f>
        <v>0</v>
      </c>
      <c r="J108" s="13">
        <f>J99+J100+J101+J102+J103+J104+J105+J106+J107</f>
        <v>1753504.36</v>
      </c>
      <c r="K108" s="13">
        <f>F108+G108+H108+I108+J108</f>
        <v>10541916.190000001</v>
      </c>
      <c r="L108" s="21" t="s">
        <v>50</v>
      </c>
      <c r="M108" s="13">
        <f>M99+M100+M101+M102+M103+M104+M105+M106+M107</f>
        <v>10600979.870000001</v>
      </c>
      <c r="N108" s="17">
        <v>0</v>
      </c>
      <c r="O108" s="13">
        <f>O99+O100+O101+O102+O103+O104+O105+O106+O107</f>
        <v>3671007.49</v>
      </c>
      <c r="P108" s="17">
        <v>0</v>
      </c>
      <c r="Q108" s="13">
        <f>Q99+Q100+Q101+Q102+Q103+Q104+Q105+Q106+Q107</f>
        <v>0</v>
      </c>
      <c r="R108" s="17">
        <v>0</v>
      </c>
      <c r="S108" s="13">
        <f>M108+O108+Q108+K108</f>
        <v>24813903.550000004</v>
      </c>
      <c r="T108" s="13">
        <f>E108-S108</f>
        <v>16739181.869999997</v>
      </c>
    </row>
    <row r="109" spans="1:20" ht="33" x14ac:dyDescent="0.25">
      <c r="A109" s="36" t="s">
        <v>324</v>
      </c>
      <c r="B109" s="37" t="s">
        <v>325</v>
      </c>
      <c r="C109" s="38" t="s">
        <v>326</v>
      </c>
      <c r="D109" s="56" t="s">
        <v>327</v>
      </c>
      <c r="E109" s="53">
        <v>2782182.31</v>
      </c>
      <c r="F109" s="54">
        <v>0</v>
      </c>
      <c r="G109" s="54">
        <v>0</v>
      </c>
      <c r="H109" s="54">
        <v>0</v>
      </c>
      <c r="I109" s="54">
        <v>0</v>
      </c>
      <c r="J109" s="54">
        <v>990097.49</v>
      </c>
      <c r="K109" s="13">
        <f>F109+G109+H109+I109+J109</f>
        <v>990097.49</v>
      </c>
      <c r="L109" s="21" t="s">
        <v>50</v>
      </c>
      <c r="M109" s="54">
        <v>250209.17</v>
      </c>
      <c r="N109" s="17">
        <v>0</v>
      </c>
      <c r="O109" s="54">
        <v>0</v>
      </c>
      <c r="P109" s="17">
        <v>0</v>
      </c>
      <c r="Q109" s="54">
        <v>0</v>
      </c>
      <c r="R109" s="17">
        <v>0</v>
      </c>
      <c r="S109" s="13">
        <f>M109+O109+Q109+K109</f>
        <v>1240306.6599999999</v>
      </c>
      <c r="T109" s="13">
        <f>E109-S109</f>
        <v>1541875.6500000001</v>
      </c>
    </row>
    <row r="110" spans="1:20" ht="33" x14ac:dyDescent="0.25">
      <c r="A110" s="16"/>
      <c r="B110" s="37" t="s">
        <v>328</v>
      </c>
      <c r="C110" s="38" t="s">
        <v>329</v>
      </c>
      <c r="D110" s="56" t="s">
        <v>330</v>
      </c>
      <c r="E110" s="53">
        <v>6177476.04</v>
      </c>
      <c r="F110" s="54">
        <v>0</v>
      </c>
      <c r="G110" s="54">
        <v>0</v>
      </c>
      <c r="H110" s="54">
        <v>0</v>
      </c>
      <c r="I110" s="54">
        <v>0</v>
      </c>
      <c r="J110" s="54">
        <v>1331601.23</v>
      </c>
      <c r="K110" s="13">
        <f>F110+G110+H110+I110+J110</f>
        <v>1331601.23</v>
      </c>
      <c r="L110" s="21" t="s">
        <v>50</v>
      </c>
      <c r="M110" s="54">
        <v>2381946.09</v>
      </c>
      <c r="N110" s="17">
        <v>0</v>
      </c>
      <c r="O110" s="54">
        <v>194110.98</v>
      </c>
      <c r="P110" s="17">
        <v>0</v>
      </c>
      <c r="Q110" s="54">
        <v>0</v>
      </c>
      <c r="R110" s="17">
        <v>0</v>
      </c>
      <c r="S110" s="13">
        <f>M110+O110+Q110+K110</f>
        <v>3907658.3</v>
      </c>
      <c r="T110" s="13">
        <f>E110-S110</f>
        <v>2269817.7400000002</v>
      </c>
    </row>
    <row r="111" spans="1:20" ht="54" x14ac:dyDescent="0.25">
      <c r="A111" s="16"/>
      <c r="B111" s="37" t="s">
        <v>331</v>
      </c>
      <c r="C111" s="38" t="s">
        <v>332</v>
      </c>
      <c r="D111" s="56" t="s">
        <v>333</v>
      </c>
      <c r="E111" s="53">
        <v>6558247.8200000003</v>
      </c>
      <c r="F111" s="54">
        <v>0</v>
      </c>
      <c r="G111" s="54">
        <v>6570.27</v>
      </c>
      <c r="H111" s="54">
        <v>0</v>
      </c>
      <c r="I111" s="54">
        <v>0</v>
      </c>
      <c r="J111" s="54">
        <v>1708969.1</v>
      </c>
      <c r="K111" s="13">
        <f>F111+G111+H111+I111+J111</f>
        <v>1715539.37</v>
      </c>
      <c r="L111" s="21" t="s">
        <v>50</v>
      </c>
      <c r="M111" s="54">
        <v>1479517.82</v>
      </c>
      <c r="N111" s="17">
        <v>0</v>
      </c>
      <c r="O111" s="54">
        <v>0</v>
      </c>
      <c r="P111" s="17">
        <v>0</v>
      </c>
      <c r="Q111" s="54">
        <v>0</v>
      </c>
      <c r="R111" s="17">
        <v>0</v>
      </c>
      <c r="S111" s="13">
        <f>M111+O111+Q111+K111</f>
        <v>3195057.1900000004</v>
      </c>
      <c r="T111" s="13">
        <f>E111-S111</f>
        <v>3363190.63</v>
      </c>
    </row>
    <row r="112" spans="1:20" ht="43.5" x14ac:dyDescent="0.25">
      <c r="A112" s="16"/>
      <c r="B112" s="37" t="s">
        <v>334</v>
      </c>
      <c r="C112" s="38" t="s">
        <v>335</v>
      </c>
      <c r="D112" s="56" t="s">
        <v>336</v>
      </c>
      <c r="E112" s="53">
        <v>5674148.0800000001</v>
      </c>
      <c r="F112" s="54">
        <v>2036.26</v>
      </c>
      <c r="G112" s="54">
        <v>35789.050000000003</v>
      </c>
      <c r="H112" s="54">
        <v>104053.82</v>
      </c>
      <c r="I112" s="54">
        <v>0</v>
      </c>
      <c r="J112" s="54">
        <v>896662.13</v>
      </c>
      <c r="K112" s="13">
        <f>F112+G112+H112+I112+J112</f>
        <v>1038541.26</v>
      </c>
      <c r="L112" s="21" t="s">
        <v>50</v>
      </c>
      <c r="M112" s="54">
        <v>590994.56999999995</v>
      </c>
      <c r="N112" s="17">
        <v>0</v>
      </c>
      <c r="O112" s="54">
        <v>3078295.76</v>
      </c>
      <c r="P112" s="17">
        <v>0</v>
      </c>
      <c r="Q112" s="54">
        <v>0</v>
      </c>
      <c r="R112" s="17">
        <v>0</v>
      </c>
      <c r="S112" s="13">
        <f>M112+O112+Q112+K112</f>
        <v>4707831.59</v>
      </c>
      <c r="T112" s="13">
        <f>E112-S112</f>
        <v>966316.49000000022</v>
      </c>
    </row>
    <row r="113" spans="1:20" ht="43.5" x14ac:dyDescent="0.25">
      <c r="A113" s="16"/>
      <c r="B113" s="37" t="s">
        <v>337</v>
      </c>
      <c r="C113" s="38" t="s">
        <v>338</v>
      </c>
      <c r="D113" s="56" t="s">
        <v>339</v>
      </c>
      <c r="E113" s="53">
        <v>2264366.7799999998</v>
      </c>
      <c r="F113" s="54">
        <v>0</v>
      </c>
      <c r="G113" s="54">
        <v>0</v>
      </c>
      <c r="H113" s="54">
        <v>0</v>
      </c>
      <c r="I113" s="54">
        <v>0</v>
      </c>
      <c r="J113" s="54">
        <v>0</v>
      </c>
      <c r="K113" s="13">
        <f>F113+G113+H113+I113+J113</f>
        <v>0</v>
      </c>
      <c r="L113" s="21" t="s">
        <v>50</v>
      </c>
      <c r="M113" s="54">
        <v>85754.01</v>
      </c>
      <c r="N113" s="17">
        <v>0</v>
      </c>
      <c r="O113" s="54">
        <v>2178612.77</v>
      </c>
      <c r="P113" s="17">
        <v>0</v>
      </c>
      <c r="Q113" s="54">
        <v>0</v>
      </c>
      <c r="R113" s="17">
        <v>0</v>
      </c>
      <c r="S113" s="13">
        <f>M113+O113+Q113+K113</f>
        <v>2264366.7799999998</v>
      </c>
      <c r="T113" s="13">
        <f>E113-S113</f>
        <v>0</v>
      </c>
    </row>
    <row r="114" spans="1:20" ht="43.5" x14ac:dyDescent="0.25">
      <c r="A114" s="16"/>
      <c r="B114" s="37" t="s">
        <v>340</v>
      </c>
      <c r="C114" s="38" t="s">
        <v>341</v>
      </c>
      <c r="D114" s="56" t="s">
        <v>342</v>
      </c>
      <c r="E114" s="53">
        <v>846414.15</v>
      </c>
      <c r="F114" s="54">
        <v>55323.040000000001</v>
      </c>
      <c r="G114" s="54">
        <v>0</v>
      </c>
      <c r="H114" s="54">
        <v>0</v>
      </c>
      <c r="I114" s="54">
        <v>0</v>
      </c>
      <c r="J114" s="54">
        <v>688489.23</v>
      </c>
      <c r="K114" s="13">
        <f>F114+G114+H114+I114+J114</f>
        <v>743812.27</v>
      </c>
      <c r="L114" s="21" t="s">
        <v>50</v>
      </c>
      <c r="M114" s="54">
        <v>0</v>
      </c>
      <c r="N114" s="17">
        <v>0</v>
      </c>
      <c r="O114" s="54">
        <v>0</v>
      </c>
      <c r="P114" s="17">
        <v>0</v>
      </c>
      <c r="Q114" s="54">
        <v>0</v>
      </c>
      <c r="R114" s="17">
        <v>0</v>
      </c>
      <c r="S114" s="13">
        <f>M114+O114+Q114+K114</f>
        <v>743812.27</v>
      </c>
      <c r="T114" s="13">
        <f>E114-S114</f>
        <v>102601.88</v>
      </c>
    </row>
    <row r="115" spans="1:20" ht="43.5" x14ac:dyDescent="0.25">
      <c r="A115" s="16"/>
      <c r="B115" s="37" t="s">
        <v>343</v>
      </c>
      <c r="C115" s="38" t="s">
        <v>344</v>
      </c>
      <c r="D115" s="56" t="s">
        <v>345</v>
      </c>
      <c r="E115" s="53">
        <v>903478.52</v>
      </c>
      <c r="F115" s="54">
        <v>140018.16</v>
      </c>
      <c r="G115" s="54">
        <v>0</v>
      </c>
      <c r="H115" s="54">
        <v>0</v>
      </c>
      <c r="I115" s="54">
        <v>0</v>
      </c>
      <c r="J115" s="54">
        <v>49813.98</v>
      </c>
      <c r="K115" s="13">
        <f>F115+G115+H115+I115+J115</f>
        <v>189832.14</v>
      </c>
      <c r="L115" s="21" t="s">
        <v>50</v>
      </c>
      <c r="M115" s="54">
        <v>89935.87</v>
      </c>
      <c r="N115" s="17">
        <v>0</v>
      </c>
      <c r="O115" s="54">
        <v>0</v>
      </c>
      <c r="P115" s="17">
        <v>0</v>
      </c>
      <c r="Q115" s="54">
        <v>0</v>
      </c>
      <c r="R115" s="17">
        <v>0</v>
      </c>
      <c r="S115" s="13">
        <f>M115+O115+Q115+K115</f>
        <v>279768.01</v>
      </c>
      <c r="T115" s="13">
        <f>E115-S115</f>
        <v>623710.51</v>
      </c>
    </row>
    <row r="116" spans="1:20" ht="43.5" x14ac:dyDescent="0.25">
      <c r="A116" s="16"/>
      <c r="B116" s="37" t="s">
        <v>346</v>
      </c>
      <c r="C116" s="38" t="s">
        <v>347</v>
      </c>
      <c r="D116" s="56" t="s">
        <v>348</v>
      </c>
      <c r="E116" s="53">
        <v>803325.18</v>
      </c>
      <c r="F116" s="54">
        <v>47.14</v>
      </c>
      <c r="G116" s="54">
        <v>56.3</v>
      </c>
      <c r="H116" s="54">
        <v>0</v>
      </c>
      <c r="I116" s="54">
        <v>0</v>
      </c>
      <c r="J116" s="54">
        <v>117787.13</v>
      </c>
      <c r="K116" s="13">
        <f>F116+G116+H116+I116+J116</f>
        <v>117890.57</v>
      </c>
      <c r="L116" s="21" t="s">
        <v>50</v>
      </c>
      <c r="M116" s="54">
        <v>400123.7</v>
      </c>
      <c r="N116" s="17">
        <v>0</v>
      </c>
      <c r="O116" s="54">
        <v>117632.5</v>
      </c>
      <c r="P116" s="17">
        <v>0</v>
      </c>
      <c r="Q116" s="54">
        <v>0</v>
      </c>
      <c r="R116" s="17">
        <v>0</v>
      </c>
      <c r="S116" s="13">
        <f>M116+O116+Q116+K116</f>
        <v>635646.77</v>
      </c>
      <c r="T116" s="13">
        <f>E116-S116</f>
        <v>167678.41000000003</v>
      </c>
    </row>
    <row r="117" spans="1:20" ht="43.5" x14ac:dyDescent="0.25">
      <c r="A117" s="16"/>
      <c r="B117" s="37" t="s">
        <v>349</v>
      </c>
      <c r="C117" s="38" t="s">
        <v>350</v>
      </c>
      <c r="D117" s="56" t="s">
        <v>351</v>
      </c>
      <c r="E117" s="53">
        <v>5169601.4800000004</v>
      </c>
      <c r="F117" s="54">
        <v>0</v>
      </c>
      <c r="G117" s="54">
        <v>0</v>
      </c>
      <c r="H117" s="54">
        <v>0</v>
      </c>
      <c r="I117" s="54">
        <v>0</v>
      </c>
      <c r="J117" s="54">
        <v>1839080.92</v>
      </c>
      <c r="K117" s="13">
        <f>F117+G117+H117+I117+J117</f>
        <v>1839080.92</v>
      </c>
      <c r="L117" s="21" t="s">
        <v>50</v>
      </c>
      <c r="M117" s="54">
        <v>792726.12</v>
      </c>
      <c r="N117" s="17">
        <v>0</v>
      </c>
      <c r="O117" s="54">
        <v>90360.74</v>
      </c>
      <c r="P117" s="17">
        <v>0</v>
      </c>
      <c r="Q117" s="54">
        <v>0</v>
      </c>
      <c r="R117" s="17">
        <v>0</v>
      </c>
      <c r="S117" s="13">
        <f>M117+O117+Q117+K117</f>
        <v>2722167.78</v>
      </c>
      <c r="T117" s="13">
        <f>E117-S117</f>
        <v>2447433.7000000007</v>
      </c>
    </row>
    <row r="118" spans="1:20" ht="33" x14ac:dyDescent="0.25">
      <c r="A118" s="16"/>
      <c r="B118" s="37" t="s">
        <v>352</v>
      </c>
      <c r="C118" s="38" t="s">
        <v>353</v>
      </c>
      <c r="D118" s="56" t="s">
        <v>354</v>
      </c>
      <c r="E118" s="53">
        <v>739609.88</v>
      </c>
      <c r="F118" s="54">
        <v>0</v>
      </c>
      <c r="G118" s="54">
        <v>0</v>
      </c>
      <c r="H118" s="54">
        <v>0</v>
      </c>
      <c r="I118" s="54">
        <v>0</v>
      </c>
      <c r="J118" s="54">
        <v>67079.990000000005</v>
      </c>
      <c r="K118" s="13">
        <f>F118+G118+H118+I118+J118</f>
        <v>67079.990000000005</v>
      </c>
      <c r="L118" s="21" t="s">
        <v>50</v>
      </c>
      <c r="M118" s="54">
        <v>27342.799999999999</v>
      </c>
      <c r="N118" s="17">
        <v>0</v>
      </c>
      <c r="O118" s="54">
        <v>524232.54</v>
      </c>
      <c r="P118" s="17">
        <v>0</v>
      </c>
      <c r="Q118" s="54">
        <v>0</v>
      </c>
      <c r="R118" s="17">
        <v>0</v>
      </c>
      <c r="S118" s="13">
        <f>M118+O118+Q118+K118</f>
        <v>618655.32999999996</v>
      </c>
      <c r="T118" s="13">
        <f>E118-S118</f>
        <v>120954.55000000005</v>
      </c>
    </row>
    <row r="119" spans="1:20" ht="43.5" x14ac:dyDescent="0.25">
      <c r="A119" s="16"/>
      <c r="B119" s="37" t="s">
        <v>355</v>
      </c>
      <c r="C119" s="38" t="s">
        <v>356</v>
      </c>
      <c r="D119" s="56" t="s">
        <v>357</v>
      </c>
      <c r="E119" s="53">
        <v>3531360.93</v>
      </c>
      <c r="F119" s="54">
        <v>0</v>
      </c>
      <c r="G119" s="54">
        <v>0</v>
      </c>
      <c r="H119" s="54">
        <v>0</v>
      </c>
      <c r="I119" s="54">
        <v>0</v>
      </c>
      <c r="J119" s="54">
        <v>0</v>
      </c>
      <c r="K119" s="13">
        <f>F119+G119+H119+I119+J119</f>
        <v>0</v>
      </c>
      <c r="L119" s="21" t="s">
        <v>50</v>
      </c>
      <c r="M119" s="54">
        <v>0</v>
      </c>
      <c r="N119" s="17">
        <v>0</v>
      </c>
      <c r="O119" s="54">
        <v>3531360.93</v>
      </c>
      <c r="P119" s="17">
        <v>0</v>
      </c>
      <c r="Q119" s="54">
        <v>0</v>
      </c>
      <c r="R119" s="17">
        <v>0</v>
      </c>
      <c r="S119" s="13">
        <f>M119+O119+Q119+K119</f>
        <v>3531360.93</v>
      </c>
      <c r="T119" s="13">
        <f>E119-S119</f>
        <v>0</v>
      </c>
    </row>
    <row r="120" spans="1:20" ht="85.5" x14ac:dyDescent="0.25">
      <c r="A120" s="16"/>
      <c r="B120" s="37" t="s">
        <v>358</v>
      </c>
      <c r="C120" s="38" t="s">
        <v>359</v>
      </c>
      <c r="D120" s="56" t="s">
        <v>360</v>
      </c>
      <c r="E120" s="53">
        <v>0</v>
      </c>
      <c r="F120" s="54">
        <v>0</v>
      </c>
      <c r="G120" s="54">
        <v>0</v>
      </c>
      <c r="H120" s="54">
        <v>0</v>
      </c>
      <c r="I120" s="54">
        <v>0</v>
      </c>
      <c r="J120" s="54">
        <v>0</v>
      </c>
      <c r="K120" s="13">
        <f>F120+G120+H120+I120+J120</f>
        <v>0</v>
      </c>
      <c r="L120" s="21" t="s">
        <v>50</v>
      </c>
      <c r="M120" s="54">
        <v>0</v>
      </c>
      <c r="N120" s="17">
        <v>0</v>
      </c>
      <c r="O120" s="54">
        <v>0</v>
      </c>
      <c r="P120" s="17">
        <v>0</v>
      </c>
      <c r="Q120" s="54">
        <v>0</v>
      </c>
      <c r="R120" s="17">
        <v>0</v>
      </c>
      <c r="S120" s="13">
        <f>M120+O120+Q120+K120</f>
        <v>0</v>
      </c>
      <c r="T120" s="13">
        <f>E120-S120</f>
        <v>0</v>
      </c>
    </row>
    <row r="121" spans="1:20" ht="43.5" x14ac:dyDescent="0.25">
      <c r="A121" s="16"/>
      <c r="B121" s="37" t="s">
        <v>361</v>
      </c>
      <c r="C121" s="38" t="s">
        <v>362</v>
      </c>
      <c r="D121" s="56" t="s">
        <v>363</v>
      </c>
      <c r="E121" s="53">
        <v>565456.4</v>
      </c>
      <c r="F121" s="54">
        <v>0</v>
      </c>
      <c r="G121" s="54">
        <v>0</v>
      </c>
      <c r="H121" s="54">
        <v>0</v>
      </c>
      <c r="I121" s="54">
        <v>0</v>
      </c>
      <c r="J121" s="54">
        <v>0</v>
      </c>
      <c r="K121" s="13">
        <f>F121+G121+H121+I121+J121</f>
        <v>0</v>
      </c>
      <c r="L121" s="21" t="s">
        <v>50</v>
      </c>
      <c r="M121" s="54">
        <v>0</v>
      </c>
      <c r="N121" s="17">
        <v>0</v>
      </c>
      <c r="O121" s="54">
        <v>565456.4</v>
      </c>
      <c r="P121" s="17">
        <v>0</v>
      </c>
      <c r="Q121" s="54">
        <v>0</v>
      </c>
      <c r="R121" s="17">
        <v>0</v>
      </c>
      <c r="S121" s="13">
        <f>M121+O121+Q121+K121</f>
        <v>565456.4</v>
      </c>
      <c r="T121" s="13">
        <f>E121-S121</f>
        <v>0</v>
      </c>
    </row>
    <row r="122" spans="1:20" ht="43.5" x14ac:dyDescent="0.25">
      <c r="A122" s="16"/>
      <c r="B122" s="37" t="s">
        <v>364</v>
      </c>
      <c r="C122" s="38" t="s">
        <v>365</v>
      </c>
      <c r="D122" s="56" t="s">
        <v>366</v>
      </c>
      <c r="E122" s="53">
        <v>4828716.92</v>
      </c>
      <c r="F122" s="54">
        <v>287415.57</v>
      </c>
      <c r="G122" s="54">
        <v>113807.73</v>
      </c>
      <c r="H122" s="54">
        <v>10633.52</v>
      </c>
      <c r="I122" s="54">
        <v>0</v>
      </c>
      <c r="J122" s="54">
        <v>900962.14</v>
      </c>
      <c r="K122" s="13">
        <f>F122+G122+H122+I122+J122</f>
        <v>1312818.96</v>
      </c>
      <c r="L122" s="21" t="s">
        <v>50</v>
      </c>
      <c r="M122" s="54">
        <v>1245788.45</v>
      </c>
      <c r="N122" s="17">
        <v>0</v>
      </c>
      <c r="O122" s="54">
        <v>1129970.83</v>
      </c>
      <c r="P122" s="17">
        <v>0</v>
      </c>
      <c r="Q122" s="54">
        <v>0</v>
      </c>
      <c r="R122" s="17">
        <v>0</v>
      </c>
      <c r="S122" s="13">
        <f>M122+O122+Q122+K122</f>
        <v>3688578.24</v>
      </c>
      <c r="T122" s="13">
        <f>E122-S122</f>
        <v>1140138.6799999997</v>
      </c>
    </row>
    <row r="123" spans="1:20" ht="43.5" x14ac:dyDescent="0.25">
      <c r="A123" s="16"/>
      <c r="B123" s="37" t="s">
        <v>367</v>
      </c>
      <c r="C123" s="38" t="s">
        <v>368</v>
      </c>
      <c r="D123" s="56" t="s">
        <v>369</v>
      </c>
      <c r="E123" s="53">
        <v>3835381.85</v>
      </c>
      <c r="F123" s="54">
        <v>503493.69</v>
      </c>
      <c r="G123" s="54">
        <v>77286.259999999995</v>
      </c>
      <c r="H123" s="54">
        <v>76905.539999999994</v>
      </c>
      <c r="I123" s="54">
        <v>0</v>
      </c>
      <c r="J123" s="54">
        <v>173371.93</v>
      </c>
      <c r="K123" s="13">
        <f>F123+G123+H123+I123+J123</f>
        <v>831057.41999999993</v>
      </c>
      <c r="L123" s="21" t="s">
        <v>50</v>
      </c>
      <c r="M123" s="54">
        <v>470326.44</v>
      </c>
      <c r="N123" s="17">
        <v>0</v>
      </c>
      <c r="O123" s="54">
        <v>1328983.77</v>
      </c>
      <c r="P123" s="17">
        <v>0</v>
      </c>
      <c r="Q123" s="54">
        <v>0</v>
      </c>
      <c r="R123" s="17">
        <v>0</v>
      </c>
      <c r="S123" s="13">
        <f>M123+O123+Q123+K123</f>
        <v>2630367.63</v>
      </c>
      <c r="T123" s="13">
        <f>E123-S123</f>
        <v>1205014.2200000002</v>
      </c>
    </row>
    <row r="124" spans="1:20" ht="54" x14ac:dyDescent="0.25">
      <c r="A124" s="16"/>
      <c r="B124" s="37" t="s">
        <v>370</v>
      </c>
      <c r="C124" s="38" t="s">
        <v>371</v>
      </c>
      <c r="D124" s="56" t="s">
        <v>372</v>
      </c>
      <c r="E124" s="53">
        <v>974756.06</v>
      </c>
      <c r="F124" s="54">
        <v>107569.57</v>
      </c>
      <c r="G124" s="54">
        <v>35121.72</v>
      </c>
      <c r="H124" s="54">
        <v>4098.07</v>
      </c>
      <c r="I124" s="54">
        <v>0</v>
      </c>
      <c r="J124" s="54">
        <v>162296.19</v>
      </c>
      <c r="K124" s="13">
        <f>F124+G124+H124+I124+J124</f>
        <v>309085.55000000005</v>
      </c>
      <c r="L124" s="21" t="s">
        <v>50</v>
      </c>
      <c r="M124" s="54">
        <v>170279.09</v>
      </c>
      <c r="N124" s="17">
        <v>0</v>
      </c>
      <c r="O124" s="54">
        <v>360539.38</v>
      </c>
      <c r="P124" s="17">
        <v>0</v>
      </c>
      <c r="Q124" s="54">
        <v>0</v>
      </c>
      <c r="R124" s="17">
        <v>0</v>
      </c>
      <c r="S124" s="13">
        <f>M124+O124+Q124+K124</f>
        <v>839904.02</v>
      </c>
      <c r="T124" s="13">
        <f>E124-S124</f>
        <v>134852.04000000004</v>
      </c>
    </row>
    <row r="125" spans="1:20" ht="43.5" x14ac:dyDescent="0.25">
      <c r="A125" s="16"/>
      <c r="B125" s="37" t="s">
        <v>373</v>
      </c>
      <c r="C125" s="38" t="s">
        <v>374</v>
      </c>
      <c r="D125" s="56" t="s">
        <v>375</v>
      </c>
      <c r="E125" s="53">
        <v>5387048.4500000002</v>
      </c>
      <c r="F125" s="54">
        <v>174508.75</v>
      </c>
      <c r="G125" s="54">
        <v>107067.07</v>
      </c>
      <c r="H125" s="54">
        <v>6042.91</v>
      </c>
      <c r="I125" s="54">
        <v>0</v>
      </c>
      <c r="J125" s="54">
        <v>756166.52</v>
      </c>
      <c r="K125" s="13">
        <f>F125+G125+H125+I125+J125</f>
        <v>1043785.25</v>
      </c>
      <c r="L125" s="21" t="s">
        <v>50</v>
      </c>
      <c r="M125" s="54">
        <v>468611.46</v>
      </c>
      <c r="N125" s="17">
        <v>0</v>
      </c>
      <c r="O125" s="54">
        <v>2949198.72</v>
      </c>
      <c r="P125" s="17">
        <v>0</v>
      </c>
      <c r="Q125" s="54">
        <v>0</v>
      </c>
      <c r="R125" s="17">
        <v>0</v>
      </c>
      <c r="S125" s="13">
        <f>M125+O125+Q125+K125</f>
        <v>4461595.43</v>
      </c>
      <c r="T125" s="13">
        <f>E125-S125</f>
        <v>925453.02000000048</v>
      </c>
    </row>
    <row r="126" spans="1:20" ht="33" x14ac:dyDescent="0.25">
      <c r="A126" s="16"/>
      <c r="B126" s="37" t="s">
        <v>376</v>
      </c>
      <c r="C126" s="38" t="s">
        <v>377</v>
      </c>
      <c r="D126" s="56" t="s">
        <v>378</v>
      </c>
      <c r="E126" s="53">
        <v>1125248.8500000001</v>
      </c>
      <c r="F126" s="54">
        <v>31381.99</v>
      </c>
      <c r="G126" s="54">
        <v>11770.2</v>
      </c>
      <c r="H126" s="54">
        <v>9122.1</v>
      </c>
      <c r="I126" s="54">
        <v>0</v>
      </c>
      <c r="J126" s="54">
        <v>4779</v>
      </c>
      <c r="K126" s="13">
        <f>F126+G126+H126+I126+J126</f>
        <v>57053.29</v>
      </c>
      <c r="L126" s="21" t="s">
        <v>50</v>
      </c>
      <c r="M126" s="54">
        <v>27886.19</v>
      </c>
      <c r="N126" s="17">
        <v>0</v>
      </c>
      <c r="O126" s="54">
        <v>962963.16</v>
      </c>
      <c r="P126" s="17">
        <v>0</v>
      </c>
      <c r="Q126" s="54">
        <v>0</v>
      </c>
      <c r="R126" s="17">
        <v>0</v>
      </c>
      <c r="S126" s="13">
        <f>M126+O126+Q126+K126</f>
        <v>1047902.64</v>
      </c>
      <c r="T126" s="13">
        <f>E126-S126</f>
        <v>77346.210000000079</v>
      </c>
    </row>
    <row r="127" spans="1:20" ht="33" x14ac:dyDescent="0.25">
      <c r="A127" s="16"/>
      <c r="B127" s="37" t="s">
        <v>379</v>
      </c>
      <c r="C127" s="38" t="s">
        <v>380</v>
      </c>
      <c r="D127" s="56" t="s">
        <v>381</v>
      </c>
      <c r="E127" s="53">
        <v>117339.36</v>
      </c>
      <c r="F127" s="54">
        <v>0</v>
      </c>
      <c r="G127" s="54">
        <v>50.48</v>
      </c>
      <c r="H127" s="54">
        <v>153.96</v>
      </c>
      <c r="I127" s="54">
        <v>0</v>
      </c>
      <c r="J127" s="54">
        <v>6986.74</v>
      </c>
      <c r="K127" s="13">
        <f>F127+G127+H127+I127+J127</f>
        <v>7191.1799999999994</v>
      </c>
      <c r="L127" s="21" t="s">
        <v>50</v>
      </c>
      <c r="M127" s="54">
        <v>85147.81</v>
      </c>
      <c r="N127" s="17">
        <v>0</v>
      </c>
      <c r="O127" s="54">
        <v>23914.720000000001</v>
      </c>
      <c r="P127" s="17">
        <v>0</v>
      </c>
      <c r="Q127" s="54">
        <v>0</v>
      </c>
      <c r="R127" s="17">
        <v>0</v>
      </c>
      <c r="S127" s="13">
        <f>M127+O127+Q127+K127</f>
        <v>116253.70999999999</v>
      </c>
      <c r="T127" s="13">
        <f>E127-S127</f>
        <v>1085.6500000000087</v>
      </c>
    </row>
    <row r="128" spans="1:20" ht="96" x14ac:dyDescent="0.25">
      <c r="A128" s="16"/>
      <c r="B128" s="37" t="s">
        <v>382</v>
      </c>
      <c r="C128" s="38" t="s">
        <v>383</v>
      </c>
      <c r="D128" s="56" t="s">
        <v>384</v>
      </c>
      <c r="E128" s="53">
        <v>2910400.99</v>
      </c>
      <c r="F128" s="54">
        <v>23861.72</v>
      </c>
      <c r="G128" s="54">
        <v>8337.52</v>
      </c>
      <c r="H128" s="54">
        <v>25154.67</v>
      </c>
      <c r="I128" s="54">
        <v>0</v>
      </c>
      <c r="J128" s="54">
        <v>0</v>
      </c>
      <c r="K128" s="13">
        <f>F128+G128+H128+I128+J128</f>
        <v>57353.91</v>
      </c>
      <c r="L128" s="21" t="s">
        <v>50</v>
      </c>
      <c r="M128" s="54">
        <v>16936.740000000002</v>
      </c>
      <c r="N128" s="17">
        <v>0</v>
      </c>
      <c r="O128" s="54">
        <v>2723334.33</v>
      </c>
      <c r="P128" s="17">
        <v>0</v>
      </c>
      <c r="Q128" s="54">
        <v>0</v>
      </c>
      <c r="R128" s="17">
        <v>0</v>
      </c>
      <c r="S128" s="13">
        <f>M128+O128+Q128+K128</f>
        <v>2797624.9800000004</v>
      </c>
      <c r="T128" s="13">
        <f>E128-S128</f>
        <v>112776.00999999978</v>
      </c>
    </row>
    <row r="129" spans="1:20" x14ac:dyDescent="0.25">
      <c r="A129" s="16"/>
      <c r="B129" s="37" t="s">
        <v>385</v>
      </c>
      <c r="C129" s="38" t="s">
        <v>386</v>
      </c>
      <c r="D129" s="56" t="s">
        <v>387</v>
      </c>
      <c r="E129" s="53">
        <v>499156.03</v>
      </c>
      <c r="F129" s="54">
        <v>0</v>
      </c>
      <c r="G129" s="54">
        <v>43760.27</v>
      </c>
      <c r="H129" s="54">
        <v>0</v>
      </c>
      <c r="I129" s="54">
        <v>0</v>
      </c>
      <c r="J129" s="54">
        <v>5307.89</v>
      </c>
      <c r="K129" s="13">
        <f>F129+G129+H129+I129+J129</f>
        <v>49068.159999999996</v>
      </c>
      <c r="L129" s="21" t="s">
        <v>50</v>
      </c>
      <c r="M129" s="54">
        <v>263796.55</v>
      </c>
      <c r="N129" s="17">
        <v>0</v>
      </c>
      <c r="O129" s="54">
        <v>145187.81</v>
      </c>
      <c r="P129" s="17">
        <v>0</v>
      </c>
      <c r="Q129" s="54">
        <v>0</v>
      </c>
      <c r="R129" s="17">
        <v>0</v>
      </c>
      <c r="S129" s="13">
        <f>M129+O129+Q129+K129</f>
        <v>458052.51999999996</v>
      </c>
      <c r="T129" s="13">
        <f>E129-S129</f>
        <v>41103.510000000068</v>
      </c>
    </row>
    <row r="130" spans="1:20" ht="33" x14ac:dyDescent="0.25">
      <c r="A130" s="16"/>
      <c r="B130" s="37" t="s">
        <v>388</v>
      </c>
      <c r="C130" s="38" t="s">
        <v>389</v>
      </c>
      <c r="D130" s="56" t="s">
        <v>390</v>
      </c>
      <c r="E130" s="53">
        <v>942855.96</v>
      </c>
      <c r="F130" s="54">
        <v>49995.88</v>
      </c>
      <c r="G130" s="54">
        <v>80354.210000000006</v>
      </c>
      <c r="H130" s="54">
        <v>16894.07</v>
      </c>
      <c r="I130" s="54">
        <v>0</v>
      </c>
      <c r="J130" s="54">
        <v>14611.5</v>
      </c>
      <c r="K130" s="13">
        <f>F130+G130+H130+I130+J130</f>
        <v>161855.66</v>
      </c>
      <c r="L130" s="21" t="s">
        <v>50</v>
      </c>
      <c r="M130" s="54">
        <v>400971.29</v>
      </c>
      <c r="N130" s="17">
        <v>0</v>
      </c>
      <c r="O130" s="54">
        <v>170951.62</v>
      </c>
      <c r="P130" s="17">
        <v>0</v>
      </c>
      <c r="Q130" s="54">
        <v>0</v>
      </c>
      <c r="R130" s="17">
        <v>0</v>
      </c>
      <c r="S130" s="13">
        <f>M130+O130+Q130+K130</f>
        <v>733778.57</v>
      </c>
      <c r="T130" s="13">
        <f>E130-S130</f>
        <v>209077.39</v>
      </c>
    </row>
    <row r="131" spans="1:20" ht="43.5" x14ac:dyDescent="0.25">
      <c r="A131" s="16"/>
      <c r="B131" s="30" t="s">
        <v>50</v>
      </c>
      <c r="C131" s="27" t="s">
        <v>391</v>
      </c>
      <c r="D131" s="55" t="s">
        <v>392</v>
      </c>
      <c r="E131" s="13">
        <f>E109+E110+E111+E112+E113+E114+E115+E116+E117+E118+E119+E120+E121+E122+E123+E124+E125+E126+E127+E128+E129+E130</f>
        <v>56636572.040000014</v>
      </c>
      <c r="F131" s="13">
        <f>F109+F110+F111+F112+F113+F114+F115+F116+F117+F118+F119+F120+F121+F122+F123+F124+F125+F126+F127+F128+F129+F130</f>
        <v>1375651.77</v>
      </c>
      <c r="G131" s="13">
        <f>G109+G110+G111+G112+G113+G114+G115+G116+G117+G118+G119+G120+G121+G122+G123+G124+G125+G126+G127+G128+G129+G130</f>
        <v>519971.08</v>
      </c>
      <c r="H131" s="13">
        <f>H109+H110+H111+H112+H113+H114+H115+H116+H117+H118+H119+H120+H121+H122+H123+H124+H125+H126+H127+H128+H129+H130</f>
        <v>253058.66000000003</v>
      </c>
      <c r="I131" s="13">
        <f>I109+I110+I111+I112+I113+I114+I115+I116+I117+I118+I119+I120+I121+I122+I123+I124+I125+I126+I127+I128+I129+I130</f>
        <v>0</v>
      </c>
      <c r="J131" s="13">
        <f>J109+J110+J111+J112+J113+J114+J115+J116+J117+J118+J119+J120+J121+J122+J123+J124+J125+J126+J127+J128+J129+J130</f>
        <v>9714063.1099999994</v>
      </c>
      <c r="K131" s="13">
        <f>F131+G131+H131+I131+J131</f>
        <v>11862744.619999999</v>
      </c>
      <c r="L131" s="21" t="s">
        <v>50</v>
      </c>
      <c r="M131" s="13">
        <f>M109+M110+M111+M112+M113+M114+M115+M116+M117+M118+M119+M120+M121+M122+M123+M124+M125+M126+M127+M128+M129+M130</f>
        <v>9248294.1700000018</v>
      </c>
      <c r="N131" s="17">
        <v>0</v>
      </c>
      <c r="O131" s="13">
        <f>O109+O110+O111+O112+O113+O114+O115+O116+O117+O118+O119+O120+O121+O122+O123+O124+O125+O126+O127+O128+O129+O130</f>
        <v>20075106.960000001</v>
      </c>
      <c r="P131" s="17">
        <v>0</v>
      </c>
      <c r="Q131" s="13">
        <f>Q109+Q110+Q111+Q112+Q113+Q114+Q115+Q116+Q117+Q118+Q119+Q120+Q121+Q122+Q123+Q124+Q125+Q126+Q127+Q128+Q129+Q130</f>
        <v>0</v>
      </c>
      <c r="R131" s="17">
        <v>0</v>
      </c>
      <c r="S131" s="13">
        <f>M131+O131+Q131+K131</f>
        <v>41186145.75</v>
      </c>
      <c r="T131" s="13">
        <f>E131-S131</f>
        <v>15450426.290000014</v>
      </c>
    </row>
    <row r="132" spans="1:20" ht="43.5" x14ac:dyDescent="0.25">
      <c r="A132" s="36" t="s">
        <v>393</v>
      </c>
      <c r="B132" s="37" t="s">
        <v>394</v>
      </c>
      <c r="C132" s="38" t="s">
        <v>395</v>
      </c>
      <c r="D132" s="56" t="s">
        <v>396</v>
      </c>
      <c r="E132" s="53">
        <v>78887207.299999997</v>
      </c>
      <c r="F132" s="54">
        <v>11366253.029999999</v>
      </c>
      <c r="G132" s="54">
        <v>9673113.6799999997</v>
      </c>
      <c r="H132" s="54">
        <v>238894.68</v>
      </c>
      <c r="I132" s="54">
        <v>0</v>
      </c>
      <c r="J132" s="54">
        <v>305418</v>
      </c>
      <c r="K132" s="13">
        <f>F132+G132+H132+I132+J132</f>
        <v>21583679.390000001</v>
      </c>
      <c r="L132" s="21" t="s">
        <v>50</v>
      </c>
      <c r="M132" s="54">
        <v>14952215.689999999</v>
      </c>
      <c r="N132" s="17">
        <v>0</v>
      </c>
      <c r="O132" s="54">
        <v>3089836.81</v>
      </c>
      <c r="P132" s="17">
        <v>0</v>
      </c>
      <c r="Q132" s="54">
        <v>0</v>
      </c>
      <c r="R132" s="17">
        <v>0</v>
      </c>
      <c r="S132" s="13">
        <f>M132+O132+Q132+K132</f>
        <v>39625731.890000001</v>
      </c>
      <c r="T132" s="13">
        <f>E132-S132</f>
        <v>39261475.409999996</v>
      </c>
    </row>
    <row r="133" spans="1:20" ht="43.5" x14ac:dyDescent="0.25">
      <c r="A133" s="16"/>
      <c r="B133" s="37" t="s">
        <v>397</v>
      </c>
      <c r="C133" s="38" t="s">
        <v>398</v>
      </c>
      <c r="D133" s="56" t="s">
        <v>399</v>
      </c>
      <c r="E133" s="53">
        <v>5941369.9199999999</v>
      </c>
      <c r="F133" s="54">
        <v>26426.19</v>
      </c>
      <c r="G133" s="54">
        <v>663018.79</v>
      </c>
      <c r="H133" s="54">
        <v>1573822.14</v>
      </c>
      <c r="I133" s="54">
        <v>0</v>
      </c>
      <c r="J133" s="54">
        <v>0</v>
      </c>
      <c r="K133" s="13">
        <f>F133+G133+H133+I133+J133</f>
        <v>2263267.12</v>
      </c>
      <c r="L133" s="21" t="s">
        <v>50</v>
      </c>
      <c r="M133" s="54">
        <v>2449517.63</v>
      </c>
      <c r="N133" s="17">
        <v>0</v>
      </c>
      <c r="O133" s="54">
        <v>414434.56</v>
      </c>
      <c r="P133" s="17">
        <v>0</v>
      </c>
      <c r="Q133" s="54">
        <v>0</v>
      </c>
      <c r="R133" s="17">
        <v>0</v>
      </c>
      <c r="S133" s="13">
        <f>M133+O133+Q133+K133</f>
        <v>5127219.3100000005</v>
      </c>
      <c r="T133" s="13">
        <f>E133-S133</f>
        <v>814150.6099999994</v>
      </c>
    </row>
    <row r="134" spans="1:20" ht="43.5" x14ac:dyDescent="0.25">
      <c r="A134" s="16"/>
      <c r="B134" s="37" t="s">
        <v>400</v>
      </c>
      <c r="C134" s="38" t="s">
        <v>401</v>
      </c>
      <c r="D134" s="56" t="s">
        <v>402</v>
      </c>
      <c r="E134" s="53">
        <v>98396062.370000005</v>
      </c>
      <c r="F134" s="54">
        <v>14494054.810000001</v>
      </c>
      <c r="G134" s="54">
        <v>12649330.369999999</v>
      </c>
      <c r="H134" s="54">
        <v>2299435.44</v>
      </c>
      <c r="I134" s="54">
        <v>0</v>
      </c>
      <c r="J134" s="54">
        <v>44664.15</v>
      </c>
      <c r="K134" s="13">
        <f>F134+G134+H134+I134+J134</f>
        <v>29487484.77</v>
      </c>
      <c r="L134" s="21" t="s">
        <v>50</v>
      </c>
      <c r="M134" s="54">
        <v>17732977.879999999</v>
      </c>
      <c r="N134" s="17">
        <v>0</v>
      </c>
      <c r="O134" s="54">
        <v>3306904.65</v>
      </c>
      <c r="P134" s="17">
        <v>0</v>
      </c>
      <c r="Q134" s="54">
        <v>0</v>
      </c>
      <c r="R134" s="17">
        <v>0</v>
      </c>
      <c r="S134" s="13">
        <f>M134+O134+Q134+K134</f>
        <v>50527367.299999997</v>
      </c>
      <c r="T134" s="13">
        <f>E134-S134</f>
        <v>47868695.070000008</v>
      </c>
    </row>
    <row r="135" spans="1:20" ht="64.5" x14ac:dyDescent="0.25">
      <c r="A135" s="16"/>
      <c r="B135" s="37" t="s">
        <v>403</v>
      </c>
      <c r="C135" s="38" t="s">
        <v>404</v>
      </c>
      <c r="D135" s="56" t="s">
        <v>405</v>
      </c>
      <c r="E135" s="53">
        <v>176424.55</v>
      </c>
      <c r="F135" s="54">
        <v>0</v>
      </c>
      <c r="G135" s="54">
        <v>0</v>
      </c>
      <c r="H135" s="54">
        <v>0</v>
      </c>
      <c r="I135" s="54">
        <v>0</v>
      </c>
      <c r="J135" s="54">
        <v>0</v>
      </c>
      <c r="K135" s="13">
        <f>F135+G135+H135+I135+J135</f>
        <v>0</v>
      </c>
      <c r="L135" s="21" t="s">
        <v>50</v>
      </c>
      <c r="M135" s="54">
        <v>0</v>
      </c>
      <c r="N135" s="17">
        <v>0</v>
      </c>
      <c r="O135" s="54">
        <v>176424.55</v>
      </c>
      <c r="P135" s="17">
        <v>0</v>
      </c>
      <c r="Q135" s="54">
        <v>0</v>
      </c>
      <c r="R135" s="17">
        <v>0</v>
      </c>
      <c r="S135" s="13">
        <f>M135+O135+Q135+K135</f>
        <v>176424.55</v>
      </c>
      <c r="T135" s="13">
        <f>E135-S135</f>
        <v>0</v>
      </c>
    </row>
    <row r="136" spans="1:20" ht="64.5" x14ac:dyDescent="0.25">
      <c r="A136" s="16"/>
      <c r="B136" s="37" t="s">
        <v>406</v>
      </c>
      <c r="C136" s="38" t="s">
        <v>407</v>
      </c>
      <c r="D136" s="56" t="s">
        <v>408</v>
      </c>
      <c r="E136" s="53">
        <v>0</v>
      </c>
      <c r="F136" s="54">
        <v>0</v>
      </c>
      <c r="G136" s="54">
        <v>0</v>
      </c>
      <c r="H136" s="54">
        <v>0</v>
      </c>
      <c r="I136" s="54">
        <v>0</v>
      </c>
      <c r="J136" s="54">
        <v>0</v>
      </c>
      <c r="K136" s="13">
        <f>F136+G136+H136+I136+J136</f>
        <v>0</v>
      </c>
      <c r="L136" s="21" t="s">
        <v>50</v>
      </c>
      <c r="M136" s="54">
        <v>0</v>
      </c>
      <c r="N136" s="17">
        <v>0</v>
      </c>
      <c r="O136" s="54">
        <v>0</v>
      </c>
      <c r="P136" s="17">
        <v>0</v>
      </c>
      <c r="Q136" s="54">
        <v>0</v>
      </c>
      <c r="R136" s="17">
        <v>0</v>
      </c>
      <c r="S136" s="13">
        <f>M136+O136+Q136+K136</f>
        <v>0</v>
      </c>
      <c r="T136" s="13">
        <f>E136-S136</f>
        <v>0</v>
      </c>
    </row>
    <row r="137" spans="1:20" ht="54" x14ac:dyDescent="0.25">
      <c r="A137" s="16"/>
      <c r="B137" s="37" t="s">
        <v>409</v>
      </c>
      <c r="C137" s="38" t="s">
        <v>410</v>
      </c>
      <c r="D137" s="56" t="s">
        <v>411</v>
      </c>
      <c r="E137" s="53">
        <v>0</v>
      </c>
      <c r="F137" s="54">
        <v>0</v>
      </c>
      <c r="G137" s="54">
        <v>0</v>
      </c>
      <c r="H137" s="54">
        <v>0</v>
      </c>
      <c r="I137" s="54">
        <v>0</v>
      </c>
      <c r="J137" s="54">
        <v>0</v>
      </c>
      <c r="K137" s="13">
        <f>F137+G137+H137+I137+J137</f>
        <v>0</v>
      </c>
      <c r="L137" s="21" t="s">
        <v>50</v>
      </c>
      <c r="M137" s="54">
        <v>0</v>
      </c>
      <c r="N137" s="17">
        <v>0</v>
      </c>
      <c r="O137" s="54">
        <v>0</v>
      </c>
      <c r="P137" s="17">
        <v>0</v>
      </c>
      <c r="Q137" s="54">
        <v>0</v>
      </c>
      <c r="R137" s="17">
        <v>0</v>
      </c>
      <c r="S137" s="13">
        <f>M137+O137+Q137+K137</f>
        <v>0</v>
      </c>
      <c r="T137" s="13">
        <f>E137-S137</f>
        <v>0</v>
      </c>
    </row>
    <row r="138" spans="1:20" ht="54" x14ac:dyDescent="0.25">
      <c r="A138" s="16"/>
      <c r="B138" s="37" t="s">
        <v>412</v>
      </c>
      <c r="C138" s="38" t="s">
        <v>413</v>
      </c>
      <c r="D138" s="56" t="s">
        <v>414</v>
      </c>
      <c r="E138" s="53">
        <v>33481640.780000001</v>
      </c>
      <c r="F138" s="54">
        <v>6017144.3700000001</v>
      </c>
      <c r="G138" s="54">
        <v>1477620.32</v>
      </c>
      <c r="H138" s="54">
        <v>1166816.6200000001</v>
      </c>
      <c r="I138" s="54">
        <v>0</v>
      </c>
      <c r="J138" s="54">
        <v>358077.45</v>
      </c>
      <c r="K138" s="13">
        <f>F138+G138+H138+I138+J138</f>
        <v>9019658.7599999998</v>
      </c>
      <c r="L138" s="21" t="s">
        <v>50</v>
      </c>
      <c r="M138" s="54">
        <v>1864371.26</v>
      </c>
      <c r="N138" s="17">
        <v>0</v>
      </c>
      <c r="O138" s="54">
        <v>6974829.6600000001</v>
      </c>
      <c r="P138" s="17">
        <v>0</v>
      </c>
      <c r="Q138" s="54">
        <v>0</v>
      </c>
      <c r="R138" s="17">
        <v>0</v>
      </c>
      <c r="S138" s="13">
        <f>M138+O138+Q138+K138</f>
        <v>17858859.68</v>
      </c>
      <c r="T138" s="13">
        <f>E138-S138</f>
        <v>15622781.100000001</v>
      </c>
    </row>
    <row r="139" spans="1:20" ht="64.5" x14ac:dyDescent="0.25">
      <c r="A139" s="16"/>
      <c r="B139" s="37" t="s">
        <v>415</v>
      </c>
      <c r="C139" s="38" t="s">
        <v>416</v>
      </c>
      <c r="D139" s="56" t="s">
        <v>417</v>
      </c>
      <c r="E139" s="53">
        <v>1289359.5900000001</v>
      </c>
      <c r="F139" s="54">
        <v>0</v>
      </c>
      <c r="G139" s="54">
        <v>0</v>
      </c>
      <c r="H139" s="54">
        <v>0</v>
      </c>
      <c r="I139" s="54">
        <v>0</v>
      </c>
      <c r="J139" s="54">
        <v>0</v>
      </c>
      <c r="K139" s="13">
        <f>F139+G139+H139+I139+J139</f>
        <v>0</v>
      </c>
      <c r="L139" s="21" t="s">
        <v>50</v>
      </c>
      <c r="M139" s="54">
        <v>0</v>
      </c>
      <c r="N139" s="17">
        <v>0</v>
      </c>
      <c r="O139" s="54">
        <v>1289359.5900000001</v>
      </c>
      <c r="P139" s="17">
        <v>0</v>
      </c>
      <c r="Q139" s="54">
        <v>0</v>
      </c>
      <c r="R139" s="17">
        <v>0</v>
      </c>
      <c r="S139" s="13">
        <f>M139+O139+Q139+K139</f>
        <v>1289359.5900000001</v>
      </c>
      <c r="T139" s="13">
        <f>E139-S139</f>
        <v>0</v>
      </c>
    </row>
    <row r="140" spans="1:20" ht="64.5" x14ac:dyDescent="0.25">
      <c r="A140" s="16"/>
      <c r="B140" s="37" t="s">
        <v>418</v>
      </c>
      <c r="C140" s="38" t="s">
        <v>419</v>
      </c>
      <c r="D140" s="56" t="s">
        <v>420</v>
      </c>
      <c r="E140" s="53">
        <v>19665974.390000001</v>
      </c>
      <c r="F140" s="54">
        <v>768938.65</v>
      </c>
      <c r="G140" s="54">
        <v>1031605.53</v>
      </c>
      <c r="H140" s="54">
        <v>168941.88</v>
      </c>
      <c r="I140" s="54">
        <v>0</v>
      </c>
      <c r="J140" s="54">
        <v>482924.73</v>
      </c>
      <c r="K140" s="13">
        <f>F140+G140+H140+I140+J140</f>
        <v>2452410.79</v>
      </c>
      <c r="L140" s="21" t="s">
        <v>50</v>
      </c>
      <c r="M140" s="54">
        <v>7275145.2999999998</v>
      </c>
      <c r="N140" s="17">
        <v>0</v>
      </c>
      <c r="O140" s="54">
        <v>6776317.04</v>
      </c>
      <c r="P140" s="17">
        <v>0</v>
      </c>
      <c r="Q140" s="54">
        <v>0</v>
      </c>
      <c r="R140" s="17">
        <v>0</v>
      </c>
      <c r="S140" s="13">
        <f>M140+O140+Q140+K140</f>
        <v>16503873.129999999</v>
      </c>
      <c r="T140" s="13">
        <f>E140-S140</f>
        <v>3162101.2600000016</v>
      </c>
    </row>
    <row r="141" spans="1:20" ht="33" x14ac:dyDescent="0.25">
      <c r="A141" s="16"/>
      <c r="B141" s="37" t="s">
        <v>421</v>
      </c>
      <c r="C141" s="38" t="s">
        <v>422</v>
      </c>
      <c r="D141" s="56" t="s">
        <v>423</v>
      </c>
      <c r="E141" s="53">
        <v>0</v>
      </c>
      <c r="F141" s="54">
        <v>0</v>
      </c>
      <c r="G141" s="54">
        <v>0</v>
      </c>
      <c r="H141" s="54">
        <v>0</v>
      </c>
      <c r="I141" s="54">
        <v>0</v>
      </c>
      <c r="J141" s="54">
        <v>0</v>
      </c>
      <c r="K141" s="13">
        <f>F141+G141+H141+I141+J141</f>
        <v>0</v>
      </c>
      <c r="L141" s="21" t="s">
        <v>50</v>
      </c>
      <c r="M141" s="54">
        <v>0</v>
      </c>
      <c r="N141" s="17">
        <v>0</v>
      </c>
      <c r="O141" s="54">
        <v>0</v>
      </c>
      <c r="P141" s="17">
        <v>0</v>
      </c>
      <c r="Q141" s="54">
        <v>0</v>
      </c>
      <c r="R141" s="17">
        <v>0</v>
      </c>
      <c r="S141" s="13">
        <f>M141+O141+Q141+K141</f>
        <v>0</v>
      </c>
      <c r="T141" s="13">
        <f>E141-S141</f>
        <v>0</v>
      </c>
    </row>
    <row r="142" spans="1:20" ht="43.5" x14ac:dyDescent="0.25">
      <c r="A142" s="16"/>
      <c r="B142" s="37" t="s">
        <v>424</v>
      </c>
      <c r="C142" s="38" t="s">
        <v>425</v>
      </c>
      <c r="D142" s="56" t="s">
        <v>426</v>
      </c>
      <c r="E142" s="53">
        <v>0</v>
      </c>
      <c r="F142" s="54">
        <v>0</v>
      </c>
      <c r="G142" s="54">
        <v>0</v>
      </c>
      <c r="H142" s="54">
        <v>0</v>
      </c>
      <c r="I142" s="54">
        <v>0</v>
      </c>
      <c r="J142" s="54">
        <v>0</v>
      </c>
      <c r="K142" s="13">
        <f>F142+G142+H142+I142+J142</f>
        <v>0</v>
      </c>
      <c r="L142" s="21" t="s">
        <v>50</v>
      </c>
      <c r="M142" s="54">
        <v>0</v>
      </c>
      <c r="N142" s="17">
        <v>0</v>
      </c>
      <c r="O142" s="54">
        <v>0</v>
      </c>
      <c r="P142" s="17">
        <v>0</v>
      </c>
      <c r="Q142" s="54">
        <v>0</v>
      </c>
      <c r="R142" s="17">
        <v>0</v>
      </c>
      <c r="S142" s="13">
        <f>M142+O142+Q142+K142</f>
        <v>0</v>
      </c>
      <c r="T142" s="13">
        <f>E142-S142</f>
        <v>0</v>
      </c>
    </row>
    <row r="143" spans="1:20" ht="54" x14ac:dyDescent="0.25">
      <c r="A143" s="16"/>
      <c r="B143" s="37" t="s">
        <v>427</v>
      </c>
      <c r="C143" s="38" t="s">
        <v>428</v>
      </c>
      <c r="D143" s="56" t="s">
        <v>429</v>
      </c>
      <c r="E143" s="53">
        <v>200000</v>
      </c>
      <c r="F143" s="54">
        <v>0</v>
      </c>
      <c r="G143" s="54">
        <v>0</v>
      </c>
      <c r="H143" s="54">
        <v>0</v>
      </c>
      <c r="I143" s="54">
        <v>0</v>
      </c>
      <c r="J143" s="54">
        <v>0</v>
      </c>
      <c r="K143" s="13">
        <f>F143+G143+H143+I143+J143</f>
        <v>0</v>
      </c>
      <c r="L143" s="21" t="s">
        <v>50</v>
      </c>
      <c r="M143" s="54">
        <v>0</v>
      </c>
      <c r="N143" s="17">
        <v>0</v>
      </c>
      <c r="O143" s="54">
        <v>200000</v>
      </c>
      <c r="P143" s="17">
        <v>0</v>
      </c>
      <c r="Q143" s="54">
        <v>0</v>
      </c>
      <c r="R143" s="17">
        <v>0</v>
      </c>
      <c r="S143" s="13">
        <f>M143+O143+Q143+K143</f>
        <v>200000</v>
      </c>
      <c r="T143" s="13">
        <f>E143-S143</f>
        <v>0</v>
      </c>
    </row>
    <row r="144" spans="1:20" ht="43.5" x14ac:dyDescent="0.25">
      <c r="A144" s="16"/>
      <c r="B144" s="37" t="s">
        <v>430</v>
      </c>
      <c r="C144" s="38" t="s">
        <v>431</v>
      </c>
      <c r="D144" s="56" t="s">
        <v>432</v>
      </c>
      <c r="E144" s="53">
        <v>2567859.4</v>
      </c>
      <c r="F144" s="54">
        <v>369983.18</v>
      </c>
      <c r="G144" s="54">
        <v>314869.76000000001</v>
      </c>
      <c r="H144" s="54">
        <v>7776.27</v>
      </c>
      <c r="I144" s="54">
        <v>0</v>
      </c>
      <c r="J144" s="54">
        <v>9941.67</v>
      </c>
      <c r="K144" s="13">
        <f>F144+G144+H144+I144+J144</f>
        <v>702570.88</v>
      </c>
      <c r="L144" s="21" t="s">
        <v>50</v>
      </c>
      <c r="M144" s="54">
        <v>486709.94</v>
      </c>
      <c r="N144" s="17">
        <v>0</v>
      </c>
      <c r="O144" s="54">
        <v>100577.35</v>
      </c>
      <c r="P144" s="17">
        <v>0</v>
      </c>
      <c r="Q144" s="54">
        <v>0</v>
      </c>
      <c r="R144" s="17">
        <v>0</v>
      </c>
      <c r="S144" s="13">
        <f>M144+O144+Q144+K144</f>
        <v>1289858.17</v>
      </c>
      <c r="T144" s="13">
        <f>E144-S144</f>
        <v>1278001.23</v>
      </c>
    </row>
    <row r="145" spans="1:20" ht="43.5" x14ac:dyDescent="0.25">
      <c r="A145" s="16"/>
      <c r="B145" s="37" t="s">
        <v>433</v>
      </c>
      <c r="C145" s="38" t="s">
        <v>434</v>
      </c>
      <c r="D145" s="56" t="s">
        <v>435</v>
      </c>
      <c r="E145" s="53">
        <v>248619.73</v>
      </c>
      <c r="F145" s="54">
        <v>864.91</v>
      </c>
      <c r="G145" s="54">
        <v>21700</v>
      </c>
      <c r="H145" s="54">
        <v>51509.77</v>
      </c>
      <c r="I145" s="54">
        <v>0</v>
      </c>
      <c r="J145" s="54">
        <v>0</v>
      </c>
      <c r="K145" s="13">
        <f>F145+G145+H145+I145+J145</f>
        <v>74074.679999999993</v>
      </c>
      <c r="L145" s="21" t="s">
        <v>50</v>
      </c>
      <c r="M145" s="54">
        <v>80170.48</v>
      </c>
      <c r="N145" s="17">
        <v>0</v>
      </c>
      <c r="O145" s="54">
        <v>67728.17</v>
      </c>
      <c r="P145" s="17">
        <v>0</v>
      </c>
      <c r="Q145" s="54">
        <v>0</v>
      </c>
      <c r="R145" s="17">
        <v>0</v>
      </c>
      <c r="S145" s="13">
        <f>M145+O145+Q145+K145</f>
        <v>221973.33</v>
      </c>
      <c r="T145" s="13">
        <f>E145-S145</f>
        <v>26646.400000000023</v>
      </c>
    </row>
    <row r="146" spans="1:20" ht="33" x14ac:dyDescent="0.25">
      <c r="A146" s="16"/>
      <c r="B146" s="37" t="s">
        <v>436</v>
      </c>
      <c r="C146" s="38" t="s">
        <v>437</v>
      </c>
      <c r="D146" s="56" t="s">
        <v>438</v>
      </c>
      <c r="E146" s="53">
        <v>0</v>
      </c>
      <c r="F146" s="54">
        <v>0</v>
      </c>
      <c r="G146" s="54">
        <v>0</v>
      </c>
      <c r="H146" s="54">
        <v>0</v>
      </c>
      <c r="I146" s="54">
        <v>0</v>
      </c>
      <c r="J146" s="54">
        <v>0</v>
      </c>
      <c r="K146" s="13">
        <f>F146+G146+H146+I146+J146</f>
        <v>0</v>
      </c>
      <c r="L146" s="21" t="s">
        <v>50</v>
      </c>
      <c r="M146" s="54">
        <v>0</v>
      </c>
      <c r="N146" s="17">
        <v>0</v>
      </c>
      <c r="O146" s="54">
        <v>0</v>
      </c>
      <c r="P146" s="17">
        <v>0</v>
      </c>
      <c r="Q146" s="54">
        <v>0</v>
      </c>
      <c r="R146" s="17">
        <v>0</v>
      </c>
      <c r="S146" s="13">
        <f>M146+O146+Q146+K146</f>
        <v>0</v>
      </c>
      <c r="T146" s="13">
        <f>E146-S146</f>
        <v>0</v>
      </c>
    </row>
    <row r="147" spans="1:20" ht="43.5" x14ac:dyDescent="0.25">
      <c r="A147" s="16"/>
      <c r="B147" s="37" t="s">
        <v>439</v>
      </c>
      <c r="C147" s="38" t="s">
        <v>440</v>
      </c>
      <c r="D147" s="56" t="s">
        <v>441</v>
      </c>
      <c r="E147" s="53">
        <v>0</v>
      </c>
      <c r="F147" s="54">
        <v>0</v>
      </c>
      <c r="G147" s="54">
        <v>0</v>
      </c>
      <c r="H147" s="54">
        <v>0</v>
      </c>
      <c r="I147" s="54">
        <v>0</v>
      </c>
      <c r="J147" s="54">
        <v>0</v>
      </c>
      <c r="K147" s="13">
        <f>F147+G147+H147+I147+J147</f>
        <v>0</v>
      </c>
      <c r="L147" s="21" t="s">
        <v>50</v>
      </c>
      <c r="M147" s="54">
        <v>0</v>
      </c>
      <c r="N147" s="17">
        <v>0</v>
      </c>
      <c r="O147" s="54">
        <v>0</v>
      </c>
      <c r="P147" s="17">
        <v>0</v>
      </c>
      <c r="Q147" s="54">
        <v>0</v>
      </c>
      <c r="R147" s="17">
        <v>0</v>
      </c>
      <c r="S147" s="13">
        <f>M147+O147+Q147+K147</f>
        <v>0</v>
      </c>
      <c r="T147" s="13">
        <f>E147-S147</f>
        <v>0</v>
      </c>
    </row>
    <row r="148" spans="1:20" ht="33" x14ac:dyDescent="0.25">
      <c r="A148" s="16"/>
      <c r="B148" s="37" t="s">
        <v>442</v>
      </c>
      <c r="C148" s="38" t="s">
        <v>443</v>
      </c>
      <c r="D148" s="56" t="s">
        <v>444</v>
      </c>
      <c r="E148" s="53">
        <v>15368862.77</v>
      </c>
      <c r="F148" s="54">
        <v>2233111.5</v>
      </c>
      <c r="G148" s="54">
        <v>1693891.54</v>
      </c>
      <c r="H148" s="54">
        <v>356406.57</v>
      </c>
      <c r="I148" s="54">
        <v>0</v>
      </c>
      <c r="J148" s="54">
        <v>72101.31</v>
      </c>
      <c r="K148" s="13">
        <f>F148+G148+H148+I148+J148</f>
        <v>4355510.92</v>
      </c>
      <c r="L148" s="21" t="s">
        <v>50</v>
      </c>
      <c r="M148" s="54">
        <v>2779026.32</v>
      </c>
      <c r="N148" s="17">
        <v>0</v>
      </c>
      <c r="O148" s="54">
        <v>1092184.8500000001</v>
      </c>
      <c r="P148" s="17">
        <v>0</v>
      </c>
      <c r="Q148" s="54">
        <v>0</v>
      </c>
      <c r="R148" s="17">
        <v>0</v>
      </c>
      <c r="S148" s="13">
        <f>M148+O148+Q148+K148</f>
        <v>8226722.0899999999</v>
      </c>
      <c r="T148" s="13">
        <f>E148-S148</f>
        <v>7142140.6799999997</v>
      </c>
    </row>
    <row r="149" spans="1:20" ht="54" x14ac:dyDescent="0.25">
      <c r="A149" s="16"/>
      <c r="B149" s="37" t="s">
        <v>445</v>
      </c>
      <c r="C149" s="38" t="s">
        <v>446</v>
      </c>
      <c r="D149" s="56" t="s">
        <v>447</v>
      </c>
      <c r="E149" s="53">
        <v>0</v>
      </c>
      <c r="F149" s="54">
        <v>0</v>
      </c>
      <c r="G149" s="54">
        <v>0</v>
      </c>
      <c r="H149" s="54">
        <v>0</v>
      </c>
      <c r="I149" s="54">
        <v>0</v>
      </c>
      <c r="J149" s="54">
        <v>0</v>
      </c>
      <c r="K149" s="13">
        <f>F149+G149+H149+I149+J149</f>
        <v>0</v>
      </c>
      <c r="L149" s="21" t="s">
        <v>50</v>
      </c>
      <c r="M149" s="54">
        <v>0</v>
      </c>
      <c r="N149" s="17">
        <v>0</v>
      </c>
      <c r="O149" s="54">
        <v>0</v>
      </c>
      <c r="P149" s="17">
        <v>0</v>
      </c>
      <c r="Q149" s="54">
        <v>0</v>
      </c>
      <c r="R149" s="17">
        <v>0</v>
      </c>
      <c r="S149" s="13">
        <f>M149+O149+Q149+K149</f>
        <v>0</v>
      </c>
      <c r="T149" s="13">
        <f>E149-S149</f>
        <v>0</v>
      </c>
    </row>
    <row r="150" spans="1:20" ht="54" x14ac:dyDescent="0.25">
      <c r="A150" s="16"/>
      <c r="B150" s="37" t="s">
        <v>448</v>
      </c>
      <c r="C150" s="38" t="s">
        <v>449</v>
      </c>
      <c r="D150" s="56" t="s">
        <v>450</v>
      </c>
      <c r="E150" s="53">
        <v>0</v>
      </c>
      <c r="F150" s="54">
        <v>0</v>
      </c>
      <c r="G150" s="54">
        <v>0</v>
      </c>
      <c r="H150" s="54">
        <v>0</v>
      </c>
      <c r="I150" s="54">
        <v>0</v>
      </c>
      <c r="J150" s="54">
        <v>0</v>
      </c>
      <c r="K150" s="13">
        <f>F150+G150+H150+I150+J150</f>
        <v>0</v>
      </c>
      <c r="L150" s="21" t="s">
        <v>50</v>
      </c>
      <c r="M150" s="54">
        <v>0</v>
      </c>
      <c r="N150" s="17">
        <v>0</v>
      </c>
      <c r="O150" s="54">
        <v>0</v>
      </c>
      <c r="P150" s="17">
        <v>0</v>
      </c>
      <c r="Q150" s="54">
        <v>0</v>
      </c>
      <c r="R150" s="17">
        <v>0</v>
      </c>
      <c r="S150" s="13">
        <f>M150+O150+Q150+K150</f>
        <v>0</v>
      </c>
      <c r="T150" s="13">
        <f>E150-S150</f>
        <v>0</v>
      </c>
    </row>
    <row r="151" spans="1:20" ht="43.5" x14ac:dyDescent="0.25">
      <c r="A151" s="16"/>
      <c r="B151" s="37" t="s">
        <v>451</v>
      </c>
      <c r="C151" s="38" t="s">
        <v>452</v>
      </c>
      <c r="D151" s="56" t="s">
        <v>453</v>
      </c>
      <c r="E151" s="53">
        <v>0</v>
      </c>
      <c r="F151" s="54">
        <v>0</v>
      </c>
      <c r="G151" s="54">
        <v>0</v>
      </c>
      <c r="H151" s="54">
        <v>0</v>
      </c>
      <c r="I151" s="54">
        <v>0</v>
      </c>
      <c r="J151" s="54">
        <v>0</v>
      </c>
      <c r="K151" s="13">
        <f>F151+G151+H151+I151+J151</f>
        <v>0</v>
      </c>
      <c r="L151" s="21" t="s">
        <v>50</v>
      </c>
      <c r="M151" s="54">
        <v>0</v>
      </c>
      <c r="N151" s="17">
        <v>0</v>
      </c>
      <c r="O151" s="54">
        <v>0</v>
      </c>
      <c r="P151" s="17">
        <v>0</v>
      </c>
      <c r="Q151" s="54">
        <v>0</v>
      </c>
      <c r="R151" s="17">
        <v>0</v>
      </c>
      <c r="S151" s="13">
        <f>M151+O151+Q151+K151</f>
        <v>0</v>
      </c>
      <c r="T151" s="13">
        <f>E151-S151</f>
        <v>0</v>
      </c>
    </row>
    <row r="152" spans="1:20" ht="22.5" x14ac:dyDescent="0.25">
      <c r="A152" s="16"/>
      <c r="B152" s="30" t="s">
        <v>50</v>
      </c>
      <c r="C152" s="27" t="s">
        <v>454</v>
      </c>
      <c r="D152" s="55" t="s">
        <v>455</v>
      </c>
      <c r="E152" s="13">
        <f>E132+E133+E134+E135+E136+E137+E138+E139+E140+E141+E142+E143+E144+E145+E146+E147+E148+E149+E150+E151</f>
        <v>256223380.80000004</v>
      </c>
      <c r="F152" s="13">
        <f>F132+F133+F134+F135+F136+F137+F138+F139+F140+F141+F142+F143+F144+F145+F146+F147+F148+F149+F150+F151</f>
        <v>35276776.640000001</v>
      </c>
      <c r="G152" s="13">
        <f>G132+G133+G134+G135+G136+G137+G138+G139+G140+G141+G142+G143+G144+G145+G146+G147+G148+G149+G150+G151</f>
        <v>27525149.989999998</v>
      </c>
      <c r="H152" s="13">
        <f>H132+H133+H134+H135+H136+H137+H138+H139+H140+H141+H142+H143+H144+H145+H146+H147+H148+H149+H150+H151</f>
        <v>5863603.3699999992</v>
      </c>
      <c r="I152" s="13">
        <f>I132+I133+I134+I135+I136+I137+I138+I139+I140+I141+I142+I143+I144+I145+I146+I147+I148+I149+I150+I151</f>
        <v>0</v>
      </c>
      <c r="J152" s="13">
        <f>J132+J133+J134+J135+J136+J137+J138+J139+J140+J141+J142+J143+J144+J145+J146+J147+J148+J149+J150+J151</f>
        <v>1273127.31</v>
      </c>
      <c r="K152" s="13">
        <f>F152+G152+H152+I152+J152</f>
        <v>69938657.310000002</v>
      </c>
      <c r="L152" s="21" t="s">
        <v>50</v>
      </c>
      <c r="M152" s="13">
        <f>M132+M133+M134+M135+M136+M137+M138+M139+M140+M141+M142+M143+M144+M145+M146+M147+M148+M149+M150+M151</f>
        <v>47620134.499999993</v>
      </c>
      <c r="N152" s="17">
        <v>0</v>
      </c>
      <c r="O152" s="13">
        <f>O132+O133+O134+O135+O136+O137+O138+O139+O140+O141+O142+O143+O144+O145+O146+O147+O148+O149+O150+O151</f>
        <v>23488597.230000004</v>
      </c>
      <c r="P152" s="17">
        <v>0</v>
      </c>
      <c r="Q152" s="13">
        <f>Q132+Q133+Q134+Q135+Q136+Q137+Q138+Q139+Q140+Q141+Q142+Q143+Q144+Q145+Q146+Q147+Q148+Q149+Q150+Q151</f>
        <v>0</v>
      </c>
      <c r="R152" s="17">
        <v>0</v>
      </c>
      <c r="S152" s="13">
        <f>M152+O152+Q152+K152</f>
        <v>141047389.03999999</v>
      </c>
      <c r="T152" s="13">
        <f>E152-S152</f>
        <v>115175991.76000005</v>
      </c>
    </row>
    <row r="153" spans="1:20" ht="54" x14ac:dyDescent="0.25">
      <c r="A153" s="36" t="s">
        <v>456</v>
      </c>
      <c r="B153" s="37" t="s">
        <v>457</v>
      </c>
      <c r="C153" s="38" t="s">
        <v>458</v>
      </c>
      <c r="D153" s="56" t="s">
        <v>459</v>
      </c>
      <c r="E153" s="53">
        <v>475633.25</v>
      </c>
      <c r="F153" s="54">
        <v>11429.09</v>
      </c>
      <c r="G153" s="54">
        <v>88126.26</v>
      </c>
      <c r="H153" s="54">
        <v>28748.99</v>
      </c>
      <c r="I153" s="54">
        <v>0</v>
      </c>
      <c r="J153" s="54">
        <v>0</v>
      </c>
      <c r="K153" s="13">
        <f>F153+G153+H153+I153+J153</f>
        <v>128304.34</v>
      </c>
      <c r="L153" s="21" t="s">
        <v>50</v>
      </c>
      <c r="M153" s="54">
        <v>232264.26</v>
      </c>
      <c r="N153" s="17">
        <v>0</v>
      </c>
      <c r="O153" s="54">
        <v>45846.64</v>
      </c>
      <c r="P153" s="17">
        <v>0</v>
      </c>
      <c r="Q153" s="54">
        <v>0</v>
      </c>
      <c r="R153" s="17">
        <v>0</v>
      </c>
      <c r="S153" s="13">
        <f>M153+O153+Q153+K153</f>
        <v>406415.24</v>
      </c>
      <c r="T153" s="13">
        <f>E153-S153</f>
        <v>69218.010000000009</v>
      </c>
    </row>
    <row r="154" spans="1:20" ht="33" x14ac:dyDescent="0.25">
      <c r="A154" s="16"/>
      <c r="B154" s="37" t="s">
        <v>460</v>
      </c>
      <c r="C154" s="38" t="s">
        <v>461</v>
      </c>
      <c r="D154" s="56" t="s">
        <v>462</v>
      </c>
      <c r="E154" s="53">
        <v>93962.73</v>
      </c>
      <c r="F154" s="54">
        <v>0</v>
      </c>
      <c r="G154" s="54">
        <v>0</v>
      </c>
      <c r="H154" s="54">
        <v>0</v>
      </c>
      <c r="I154" s="54">
        <v>0</v>
      </c>
      <c r="J154" s="54">
        <v>0</v>
      </c>
      <c r="K154" s="13">
        <f>F154+G154+H154+I154+J154</f>
        <v>0</v>
      </c>
      <c r="L154" s="21" t="s">
        <v>50</v>
      </c>
      <c r="M154" s="54">
        <v>93962.73</v>
      </c>
      <c r="N154" s="17">
        <v>0</v>
      </c>
      <c r="O154" s="54">
        <v>0</v>
      </c>
      <c r="P154" s="17">
        <v>0</v>
      </c>
      <c r="Q154" s="54">
        <v>0</v>
      </c>
      <c r="R154" s="17">
        <v>0</v>
      </c>
      <c r="S154" s="13">
        <f>M154+O154+Q154+K154</f>
        <v>93962.73</v>
      </c>
      <c r="T154" s="13">
        <f>E154-S154</f>
        <v>0</v>
      </c>
    </row>
    <row r="155" spans="1:20" ht="33" x14ac:dyDescent="0.25">
      <c r="A155" s="16"/>
      <c r="B155" s="37" t="s">
        <v>463</v>
      </c>
      <c r="C155" s="38" t="s">
        <v>464</v>
      </c>
      <c r="D155" s="56" t="s">
        <v>465</v>
      </c>
      <c r="E155" s="53">
        <v>5096222.53</v>
      </c>
      <c r="F155" s="54">
        <v>0</v>
      </c>
      <c r="G155" s="54">
        <v>69969.22</v>
      </c>
      <c r="H155" s="54">
        <v>0</v>
      </c>
      <c r="I155" s="54">
        <v>0</v>
      </c>
      <c r="J155" s="54">
        <v>1378774.55</v>
      </c>
      <c r="K155" s="13">
        <f>F155+G155+H155+I155+J155</f>
        <v>1448743.77</v>
      </c>
      <c r="L155" s="21" t="s">
        <v>50</v>
      </c>
      <c r="M155" s="54">
        <v>1121971.1599999999</v>
      </c>
      <c r="N155" s="17">
        <v>0</v>
      </c>
      <c r="O155" s="54">
        <v>1333224.6200000001</v>
      </c>
      <c r="P155" s="17">
        <v>0</v>
      </c>
      <c r="Q155" s="54">
        <v>0</v>
      </c>
      <c r="R155" s="17">
        <v>0</v>
      </c>
      <c r="S155" s="13">
        <f>M155+O155+Q155+K155</f>
        <v>3903939.5500000003</v>
      </c>
      <c r="T155" s="13">
        <f>E155-S155</f>
        <v>1192282.98</v>
      </c>
    </row>
    <row r="156" spans="1:20" ht="54" x14ac:dyDescent="0.25">
      <c r="A156" s="16"/>
      <c r="B156" s="37" t="s">
        <v>466</v>
      </c>
      <c r="C156" s="38" t="s">
        <v>467</v>
      </c>
      <c r="D156" s="56" t="s">
        <v>468</v>
      </c>
      <c r="E156" s="53">
        <v>3244661.69</v>
      </c>
      <c r="F156" s="54">
        <v>238751.19</v>
      </c>
      <c r="G156" s="54">
        <v>713810.21</v>
      </c>
      <c r="H156" s="54">
        <v>153253.22</v>
      </c>
      <c r="I156" s="54">
        <v>0</v>
      </c>
      <c r="J156" s="54">
        <v>18526.25</v>
      </c>
      <c r="K156" s="13">
        <f>F156+G156+H156+I156+J156</f>
        <v>1124340.8699999999</v>
      </c>
      <c r="L156" s="21" t="s">
        <v>50</v>
      </c>
      <c r="M156" s="54">
        <v>87226.51</v>
      </c>
      <c r="N156" s="17">
        <v>0</v>
      </c>
      <c r="O156" s="54">
        <v>651879.01</v>
      </c>
      <c r="P156" s="17">
        <v>0</v>
      </c>
      <c r="Q156" s="54">
        <v>0</v>
      </c>
      <c r="R156" s="17">
        <v>0</v>
      </c>
      <c r="S156" s="13">
        <f>M156+O156+Q156+K156</f>
        <v>1863446.39</v>
      </c>
      <c r="T156" s="13">
        <f>E156-S156</f>
        <v>1381215.3</v>
      </c>
    </row>
    <row r="157" spans="1:20" ht="43.5" x14ac:dyDescent="0.25">
      <c r="A157" s="16"/>
      <c r="B157" s="30" t="s">
        <v>50</v>
      </c>
      <c r="C157" s="27" t="s">
        <v>469</v>
      </c>
      <c r="D157" s="55" t="s">
        <v>470</v>
      </c>
      <c r="E157" s="13">
        <f>E153+E154+E155+E156</f>
        <v>8910480.1999999993</v>
      </c>
      <c r="F157" s="13">
        <f>F153+F154+F155+F156</f>
        <v>250180.28</v>
      </c>
      <c r="G157" s="13">
        <f>G153+G154+G155+G156</f>
        <v>871905.69</v>
      </c>
      <c r="H157" s="13">
        <f>H153+H154+H155+H156</f>
        <v>182002.21</v>
      </c>
      <c r="I157" s="13">
        <f>I153+I154+I155+I156</f>
        <v>0</v>
      </c>
      <c r="J157" s="13">
        <f>J153+J154+J155+J156</f>
        <v>1397300.8</v>
      </c>
      <c r="K157" s="13">
        <f>F157+G157+H157+I157+J157</f>
        <v>2701388.98</v>
      </c>
      <c r="L157" s="21" t="s">
        <v>50</v>
      </c>
      <c r="M157" s="13">
        <f>M153+M154+M155+M156</f>
        <v>1535424.66</v>
      </c>
      <c r="N157" s="17">
        <v>0</v>
      </c>
      <c r="O157" s="13">
        <f>O153+O154+O155+O156</f>
        <v>2030950.27</v>
      </c>
      <c r="P157" s="17">
        <v>0</v>
      </c>
      <c r="Q157" s="13">
        <f>Q153+Q154+Q155+Q156</f>
        <v>0</v>
      </c>
      <c r="R157" s="17">
        <v>0</v>
      </c>
      <c r="S157" s="13">
        <f>M157+O157+Q157+K157</f>
        <v>6267763.9100000001</v>
      </c>
      <c r="T157" s="13">
        <f>E157-S157</f>
        <v>2642716.2899999991</v>
      </c>
    </row>
    <row r="158" spans="1:20" ht="22.5" x14ac:dyDescent="0.25">
      <c r="A158" s="36" t="s">
        <v>471</v>
      </c>
      <c r="B158" s="37" t="s">
        <v>472</v>
      </c>
      <c r="C158" s="38" t="s">
        <v>473</v>
      </c>
      <c r="D158" s="56" t="s">
        <v>474</v>
      </c>
      <c r="E158" s="53">
        <v>0</v>
      </c>
      <c r="F158" s="54">
        <v>0</v>
      </c>
      <c r="G158" s="54">
        <v>0</v>
      </c>
      <c r="H158" s="54">
        <v>0</v>
      </c>
      <c r="I158" s="54">
        <v>0</v>
      </c>
      <c r="J158" s="54">
        <v>0</v>
      </c>
      <c r="K158" s="13">
        <f>F158+G158+H158+I158+J158</f>
        <v>0</v>
      </c>
      <c r="L158" s="21" t="s">
        <v>50</v>
      </c>
      <c r="M158" s="54">
        <v>0</v>
      </c>
      <c r="N158" s="17">
        <v>0</v>
      </c>
      <c r="O158" s="54">
        <v>0</v>
      </c>
      <c r="P158" s="17">
        <v>0</v>
      </c>
      <c r="Q158" s="54">
        <v>0</v>
      </c>
      <c r="R158" s="17">
        <v>0</v>
      </c>
      <c r="S158" s="13">
        <f>M158+O158+Q158+K158</f>
        <v>0</v>
      </c>
      <c r="T158" s="13">
        <f>E158-S158</f>
        <v>0</v>
      </c>
    </row>
    <row r="159" spans="1:20" ht="54" x14ac:dyDescent="0.25">
      <c r="A159" s="16"/>
      <c r="B159" s="30" t="s">
        <v>50</v>
      </c>
      <c r="C159" s="27" t="s">
        <v>475</v>
      </c>
      <c r="D159" s="55" t="s">
        <v>476</v>
      </c>
      <c r="E159" s="13">
        <f>E158</f>
        <v>0</v>
      </c>
      <c r="F159" s="13">
        <f>F158</f>
        <v>0</v>
      </c>
      <c r="G159" s="13">
        <f>G158</f>
        <v>0</v>
      </c>
      <c r="H159" s="13">
        <f>H158</f>
        <v>0</v>
      </c>
      <c r="I159" s="13">
        <f>I158</f>
        <v>0</v>
      </c>
      <c r="J159" s="13">
        <f>J158</f>
        <v>0</v>
      </c>
      <c r="K159" s="13">
        <f>F159+G159+H159+I159+J159</f>
        <v>0</v>
      </c>
      <c r="L159" s="21" t="s">
        <v>50</v>
      </c>
      <c r="M159" s="13">
        <f>M158</f>
        <v>0</v>
      </c>
      <c r="N159" s="17">
        <v>0</v>
      </c>
      <c r="O159" s="13">
        <f>O158</f>
        <v>0</v>
      </c>
      <c r="P159" s="17">
        <v>0</v>
      </c>
      <c r="Q159" s="13">
        <f>Q158</f>
        <v>0</v>
      </c>
      <c r="R159" s="17">
        <v>0</v>
      </c>
      <c r="S159" s="13">
        <f>M159+O159+Q159+K159</f>
        <v>0</v>
      </c>
      <c r="T159" s="13">
        <f>E159-S159</f>
        <v>0</v>
      </c>
    </row>
    <row r="160" spans="1:20" ht="33" x14ac:dyDescent="0.25">
      <c r="A160" s="36" t="s">
        <v>477</v>
      </c>
      <c r="B160" s="37" t="s">
        <v>478</v>
      </c>
      <c r="C160" s="38" t="s">
        <v>479</v>
      </c>
      <c r="D160" s="56" t="s">
        <v>480</v>
      </c>
      <c r="E160" s="53">
        <v>0</v>
      </c>
      <c r="F160" s="54">
        <v>0</v>
      </c>
      <c r="G160" s="54">
        <v>0</v>
      </c>
      <c r="H160" s="54">
        <v>0</v>
      </c>
      <c r="I160" s="54">
        <v>0</v>
      </c>
      <c r="J160" s="54">
        <v>0</v>
      </c>
      <c r="K160" s="13">
        <f>F160+G160+H160+I160+J160</f>
        <v>0</v>
      </c>
      <c r="L160" s="21" t="s">
        <v>50</v>
      </c>
      <c r="M160" s="54">
        <v>0</v>
      </c>
      <c r="N160" s="17">
        <v>0</v>
      </c>
      <c r="O160" s="54">
        <v>0</v>
      </c>
      <c r="P160" s="17">
        <v>0</v>
      </c>
      <c r="Q160" s="54">
        <v>0</v>
      </c>
      <c r="R160" s="17">
        <v>0</v>
      </c>
      <c r="S160" s="13">
        <f>M160+O160+Q160+K160</f>
        <v>0</v>
      </c>
      <c r="T160" s="13">
        <f>E160-S160</f>
        <v>0</v>
      </c>
    </row>
    <row r="161" spans="1:20" ht="43.5" x14ac:dyDescent="0.25">
      <c r="A161" s="16"/>
      <c r="B161" s="37" t="s">
        <v>481</v>
      </c>
      <c r="C161" s="38" t="s">
        <v>482</v>
      </c>
      <c r="D161" s="56" t="s">
        <v>483</v>
      </c>
      <c r="E161" s="53">
        <v>0</v>
      </c>
      <c r="F161" s="54">
        <v>0</v>
      </c>
      <c r="G161" s="54">
        <v>0</v>
      </c>
      <c r="H161" s="54">
        <v>0</v>
      </c>
      <c r="I161" s="54">
        <v>0</v>
      </c>
      <c r="J161" s="54">
        <v>0</v>
      </c>
      <c r="K161" s="13">
        <f>F161+G161+H161+I161+J161</f>
        <v>0</v>
      </c>
      <c r="L161" s="21" t="s">
        <v>50</v>
      </c>
      <c r="M161" s="54">
        <v>0</v>
      </c>
      <c r="N161" s="17">
        <v>0</v>
      </c>
      <c r="O161" s="54">
        <v>0</v>
      </c>
      <c r="P161" s="17">
        <v>0</v>
      </c>
      <c r="Q161" s="54">
        <v>0</v>
      </c>
      <c r="R161" s="17">
        <v>0</v>
      </c>
      <c r="S161" s="13">
        <f>M161+O161+Q161+K161</f>
        <v>0</v>
      </c>
      <c r="T161" s="13">
        <f>E161-S161</f>
        <v>0</v>
      </c>
    </row>
    <row r="162" spans="1:20" ht="75" x14ac:dyDescent="0.25">
      <c r="A162" s="16"/>
      <c r="B162" s="30" t="s">
        <v>50</v>
      </c>
      <c r="C162" s="27" t="s">
        <v>484</v>
      </c>
      <c r="D162" s="55" t="s">
        <v>485</v>
      </c>
      <c r="E162" s="13">
        <f>E160+E161</f>
        <v>0</v>
      </c>
      <c r="F162" s="13">
        <f>F160+F161</f>
        <v>0</v>
      </c>
      <c r="G162" s="13">
        <f>G160+G161</f>
        <v>0</v>
      </c>
      <c r="H162" s="13">
        <f>H160+H161</f>
        <v>0</v>
      </c>
      <c r="I162" s="13">
        <f>I160+I161</f>
        <v>0</v>
      </c>
      <c r="J162" s="13">
        <f>J160+J161</f>
        <v>0</v>
      </c>
      <c r="K162" s="13">
        <f>F162+G162+H162+I162+J162</f>
        <v>0</v>
      </c>
      <c r="L162" s="21" t="s">
        <v>50</v>
      </c>
      <c r="M162" s="13">
        <f>M160+M161</f>
        <v>0</v>
      </c>
      <c r="N162" s="17">
        <v>0</v>
      </c>
      <c r="O162" s="13">
        <f>O160+O161</f>
        <v>0</v>
      </c>
      <c r="P162" s="17">
        <v>0</v>
      </c>
      <c r="Q162" s="13">
        <f>Q160+Q161</f>
        <v>0</v>
      </c>
      <c r="R162" s="17">
        <v>0</v>
      </c>
      <c r="S162" s="13">
        <f>M162+O162+Q162+K162</f>
        <v>0</v>
      </c>
      <c r="T162" s="13">
        <f>E162-S162</f>
        <v>0</v>
      </c>
    </row>
    <row r="163" spans="1:20" ht="22.5" x14ac:dyDescent="0.25">
      <c r="A163" s="36" t="s">
        <v>486</v>
      </c>
      <c r="B163" s="37" t="s">
        <v>487</v>
      </c>
      <c r="C163" s="38" t="s">
        <v>488</v>
      </c>
      <c r="D163" s="56" t="s">
        <v>489</v>
      </c>
      <c r="E163" s="53">
        <v>3535641.23</v>
      </c>
      <c r="F163" s="54">
        <v>24484.52</v>
      </c>
      <c r="G163" s="54">
        <v>13097.63</v>
      </c>
      <c r="H163" s="54">
        <v>0</v>
      </c>
      <c r="I163" s="54">
        <v>0</v>
      </c>
      <c r="J163" s="54">
        <v>141598.91</v>
      </c>
      <c r="K163" s="13">
        <f>F163+G163+H163+I163+J163</f>
        <v>179181.06</v>
      </c>
      <c r="L163" s="21" t="s">
        <v>50</v>
      </c>
      <c r="M163" s="54">
        <v>966720.3</v>
      </c>
      <c r="N163" s="17">
        <v>0</v>
      </c>
      <c r="O163" s="54">
        <v>2321098.4900000002</v>
      </c>
      <c r="P163" s="17">
        <v>0</v>
      </c>
      <c r="Q163" s="54">
        <v>0</v>
      </c>
      <c r="R163" s="17">
        <v>0</v>
      </c>
      <c r="S163" s="13">
        <f>M163+O163+Q163+K163</f>
        <v>3466999.85</v>
      </c>
      <c r="T163" s="13">
        <f>E163-S163</f>
        <v>68641.379999999888</v>
      </c>
    </row>
    <row r="164" spans="1:20" ht="43.5" x14ac:dyDescent="0.25">
      <c r="A164" s="16"/>
      <c r="B164" s="37" t="s">
        <v>490</v>
      </c>
      <c r="C164" s="38" t="s">
        <v>491</v>
      </c>
      <c r="D164" s="56" t="s">
        <v>492</v>
      </c>
      <c r="E164" s="53">
        <v>1170000</v>
      </c>
      <c r="F164" s="54">
        <v>0</v>
      </c>
      <c r="G164" s="54">
        <v>0</v>
      </c>
      <c r="H164" s="54">
        <v>0</v>
      </c>
      <c r="I164" s="54">
        <v>0</v>
      </c>
      <c r="J164" s="54">
        <v>0</v>
      </c>
      <c r="K164" s="13">
        <f>F164+G164+H164+I164+J164</f>
        <v>0</v>
      </c>
      <c r="L164" s="21" t="s">
        <v>50</v>
      </c>
      <c r="M164" s="54">
        <v>0</v>
      </c>
      <c r="N164" s="17">
        <v>0</v>
      </c>
      <c r="O164" s="54">
        <v>1170000</v>
      </c>
      <c r="P164" s="17">
        <v>0</v>
      </c>
      <c r="Q164" s="54">
        <v>0</v>
      </c>
      <c r="R164" s="17">
        <v>0</v>
      </c>
      <c r="S164" s="13">
        <f>M164+O164+Q164+K164</f>
        <v>1170000</v>
      </c>
      <c r="T164" s="13">
        <f>E164-S164</f>
        <v>0</v>
      </c>
    </row>
    <row r="165" spans="1:20" ht="64.5" x14ac:dyDescent="0.25">
      <c r="A165" s="16"/>
      <c r="B165" s="37" t="s">
        <v>493</v>
      </c>
      <c r="C165" s="38" t="s">
        <v>494</v>
      </c>
      <c r="D165" s="56" t="s">
        <v>495</v>
      </c>
      <c r="E165" s="53">
        <v>1500000</v>
      </c>
      <c r="F165" s="54">
        <v>0</v>
      </c>
      <c r="G165" s="54">
        <v>0</v>
      </c>
      <c r="H165" s="54">
        <v>0</v>
      </c>
      <c r="I165" s="54">
        <v>0</v>
      </c>
      <c r="J165" s="54">
        <v>0</v>
      </c>
      <c r="K165" s="13">
        <f>F165+G165+H165+I165+J165</f>
        <v>0</v>
      </c>
      <c r="L165" s="21" t="s">
        <v>50</v>
      </c>
      <c r="M165" s="54">
        <v>0</v>
      </c>
      <c r="N165" s="17">
        <v>0</v>
      </c>
      <c r="O165" s="54">
        <v>1500000</v>
      </c>
      <c r="P165" s="17">
        <v>0</v>
      </c>
      <c r="Q165" s="54">
        <v>0</v>
      </c>
      <c r="R165" s="17">
        <v>0</v>
      </c>
      <c r="S165" s="13">
        <f>M165+O165+Q165+K165</f>
        <v>1500000</v>
      </c>
      <c r="T165" s="13">
        <f>E165-S165</f>
        <v>0</v>
      </c>
    </row>
    <row r="166" spans="1:20" ht="43.5" x14ac:dyDescent="0.25">
      <c r="A166" s="16"/>
      <c r="B166" s="37" t="s">
        <v>496</v>
      </c>
      <c r="C166" s="38" t="s">
        <v>497</v>
      </c>
      <c r="D166" s="56" t="s">
        <v>498</v>
      </c>
      <c r="E166" s="53">
        <v>0</v>
      </c>
      <c r="F166" s="54">
        <v>0</v>
      </c>
      <c r="G166" s="54">
        <v>0</v>
      </c>
      <c r="H166" s="54">
        <v>0</v>
      </c>
      <c r="I166" s="54">
        <v>0</v>
      </c>
      <c r="J166" s="54">
        <v>0</v>
      </c>
      <c r="K166" s="13">
        <f>F166+G166+H166+I166+J166</f>
        <v>0</v>
      </c>
      <c r="L166" s="21" t="s">
        <v>50</v>
      </c>
      <c r="M166" s="54">
        <v>0</v>
      </c>
      <c r="N166" s="17">
        <v>0</v>
      </c>
      <c r="O166" s="54">
        <v>0</v>
      </c>
      <c r="P166" s="17">
        <v>0</v>
      </c>
      <c r="Q166" s="54">
        <v>0</v>
      </c>
      <c r="R166" s="17">
        <v>0</v>
      </c>
      <c r="S166" s="13">
        <f>M166+O166+Q166+K166</f>
        <v>0</v>
      </c>
      <c r="T166" s="13">
        <f>E166-S166</f>
        <v>0</v>
      </c>
    </row>
    <row r="167" spans="1:20" ht="43.5" x14ac:dyDescent="0.25">
      <c r="A167" s="16"/>
      <c r="B167" s="37" t="s">
        <v>499</v>
      </c>
      <c r="C167" s="38" t="s">
        <v>500</v>
      </c>
      <c r="D167" s="56" t="s">
        <v>501</v>
      </c>
      <c r="E167" s="53">
        <v>0</v>
      </c>
      <c r="F167" s="54">
        <v>0</v>
      </c>
      <c r="G167" s="54">
        <v>0</v>
      </c>
      <c r="H167" s="54">
        <v>0</v>
      </c>
      <c r="I167" s="54">
        <v>0</v>
      </c>
      <c r="J167" s="54">
        <v>0</v>
      </c>
      <c r="K167" s="13">
        <f>F167+G167+H167+I167+J167</f>
        <v>0</v>
      </c>
      <c r="L167" s="21" t="s">
        <v>50</v>
      </c>
      <c r="M167" s="54">
        <v>0</v>
      </c>
      <c r="N167" s="17">
        <v>0</v>
      </c>
      <c r="O167" s="54">
        <v>0</v>
      </c>
      <c r="P167" s="17">
        <v>0</v>
      </c>
      <c r="Q167" s="54">
        <v>0</v>
      </c>
      <c r="R167" s="17">
        <v>0</v>
      </c>
      <c r="S167" s="13">
        <f>M167+O167+Q167+K167</f>
        <v>0</v>
      </c>
      <c r="T167" s="13">
        <f>E167-S167</f>
        <v>0</v>
      </c>
    </row>
    <row r="168" spans="1:20" ht="33" x14ac:dyDescent="0.25">
      <c r="A168" s="16"/>
      <c r="B168" s="37" t="s">
        <v>502</v>
      </c>
      <c r="C168" s="38" t="s">
        <v>503</v>
      </c>
      <c r="D168" s="56" t="s">
        <v>504</v>
      </c>
      <c r="E168" s="53">
        <v>0</v>
      </c>
      <c r="F168" s="54">
        <v>0</v>
      </c>
      <c r="G168" s="54">
        <v>0</v>
      </c>
      <c r="H168" s="54">
        <v>0</v>
      </c>
      <c r="I168" s="54">
        <v>0</v>
      </c>
      <c r="J168" s="54">
        <v>0</v>
      </c>
      <c r="K168" s="13">
        <f>F168+G168+H168+I168+J168</f>
        <v>0</v>
      </c>
      <c r="L168" s="21" t="s">
        <v>50</v>
      </c>
      <c r="M168" s="54">
        <v>0</v>
      </c>
      <c r="N168" s="17">
        <v>0</v>
      </c>
      <c r="O168" s="54">
        <v>0</v>
      </c>
      <c r="P168" s="17">
        <v>0</v>
      </c>
      <c r="Q168" s="54">
        <v>0</v>
      </c>
      <c r="R168" s="17">
        <v>0</v>
      </c>
      <c r="S168" s="13">
        <f>M168+O168+Q168+K168</f>
        <v>0</v>
      </c>
      <c r="T168" s="13">
        <f>E168-S168</f>
        <v>0</v>
      </c>
    </row>
    <row r="169" spans="1:20" ht="96" x14ac:dyDescent="0.25">
      <c r="A169" s="16"/>
      <c r="B169" s="37" t="s">
        <v>505</v>
      </c>
      <c r="C169" s="38" t="s">
        <v>506</v>
      </c>
      <c r="D169" s="56" t="s">
        <v>507</v>
      </c>
      <c r="E169" s="53">
        <v>1499406.47</v>
      </c>
      <c r="F169" s="54">
        <v>50485.78</v>
      </c>
      <c r="G169" s="54">
        <v>58873.36</v>
      </c>
      <c r="H169" s="54">
        <v>5007.8100000000004</v>
      </c>
      <c r="I169" s="54">
        <v>0</v>
      </c>
      <c r="J169" s="54">
        <v>20055.61</v>
      </c>
      <c r="K169" s="13">
        <f>F169+G169+H169+I169+J169</f>
        <v>134422.56</v>
      </c>
      <c r="L169" s="21" t="s">
        <v>50</v>
      </c>
      <c r="M169" s="54">
        <v>697314.67</v>
      </c>
      <c r="N169" s="17">
        <v>0</v>
      </c>
      <c r="O169" s="54">
        <v>501214.01</v>
      </c>
      <c r="P169" s="17">
        <v>0</v>
      </c>
      <c r="Q169" s="54">
        <v>0</v>
      </c>
      <c r="R169" s="17">
        <v>0</v>
      </c>
      <c r="S169" s="13">
        <f>M169+O169+Q169+K169</f>
        <v>1332951.2400000002</v>
      </c>
      <c r="T169" s="13">
        <f>E169-S169</f>
        <v>166455.22999999975</v>
      </c>
    </row>
    <row r="170" spans="1:20" ht="75" x14ac:dyDescent="0.25">
      <c r="A170" s="16"/>
      <c r="B170" s="37" t="s">
        <v>508</v>
      </c>
      <c r="C170" s="38" t="s">
        <v>509</v>
      </c>
      <c r="D170" s="56" t="s">
        <v>510</v>
      </c>
      <c r="E170" s="53">
        <v>0</v>
      </c>
      <c r="F170" s="54">
        <v>0</v>
      </c>
      <c r="G170" s="54">
        <v>0</v>
      </c>
      <c r="H170" s="54">
        <v>0</v>
      </c>
      <c r="I170" s="54">
        <v>0</v>
      </c>
      <c r="J170" s="54">
        <v>0</v>
      </c>
      <c r="K170" s="13">
        <f>F170+G170+H170+I170+J170</f>
        <v>0</v>
      </c>
      <c r="L170" s="21" t="s">
        <v>50</v>
      </c>
      <c r="M170" s="54">
        <v>0</v>
      </c>
      <c r="N170" s="17">
        <v>0</v>
      </c>
      <c r="O170" s="54">
        <v>0</v>
      </c>
      <c r="P170" s="17">
        <v>0</v>
      </c>
      <c r="Q170" s="54">
        <v>0</v>
      </c>
      <c r="R170" s="17">
        <v>0</v>
      </c>
      <c r="S170" s="13">
        <f>M170+O170+Q170+K170</f>
        <v>0</v>
      </c>
      <c r="T170" s="13">
        <f>E170-S170</f>
        <v>0</v>
      </c>
    </row>
    <row r="171" spans="1:20" ht="22.5" x14ac:dyDescent="0.25">
      <c r="A171" s="16"/>
      <c r="B171" s="30" t="s">
        <v>50</v>
      </c>
      <c r="C171" s="27" t="s">
        <v>511</v>
      </c>
      <c r="D171" s="55" t="s">
        <v>512</v>
      </c>
      <c r="E171" s="13">
        <f>E163+E164+E165+E166+E167+E168+E169+E170</f>
        <v>7705047.7000000002</v>
      </c>
      <c r="F171" s="13">
        <f>F163+F164+F165+F166+F167+F168+F169+F170</f>
        <v>74970.3</v>
      </c>
      <c r="G171" s="13">
        <f>G163+G164+G165+G166+G167+G168+G169+G170</f>
        <v>71970.990000000005</v>
      </c>
      <c r="H171" s="13">
        <f>H163+H164+H165+H166+H167+H168+H169+H170</f>
        <v>5007.8100000000004</v>
      </c>
      <c r="I171" s="13">
        <f>I163+I164+I165+I166+I167+I168+I169+I170</f>
        <v>0</v>
      </c>
      <c r="J171" s="13">
        <f>J163+J164+J165+J166+J167+J168+J169+J170</f>
        <v>161654.52000000002</v>
      </c>
      <c r="K171" s="13">
        <f>F171+G171+H171+I171+J171</f>
        <v>313603.62</v>
      </c>
      <c r="L171" s="21" t="s">
        <v>50</v>
      </c>
      <c r="M171" s="13">
        <f>M163+M164+M165+M166+M167+M168+M169+M170</f>
        <v>1664034.9700000002</v>
      </c>
      <c r="N171" s="17">
        <v>0</v>
      </c>
      <c r="O171" s="13">
        <f>O163+O164+O165+O166+O167+O168+O169+O170</f>
        <v>5492312.5</v>
      </c>
      <c r="P171" s="17">
        <v>0</v>
      </c>
      <c r="Q171" s="13">
        <f>Q163+Q164+Q165+Q166+Q167+Q168+Q169+Q170</f>
        <v>0</v>
      </c>
      <c r="R171" s="17">
        <v>0</v>
      </c>
      <c r="S171" s="13">
        <f>M171+O171+Q171+K171</f>
        <v>7469951.0900000008</v>
      </c>
      <c r="T171" s="13">
        <f>E171-S171</f>
        <v>235096.6099999994</v>
      </c>
    </row>
    <row r="172" spans="1:20" ht="75" x14ac:dyDescent="0.25">
      <c r="A172" s="7" t="s">
        <v>513</v>
      </c>
      <c r="B172" s="26" t="s">
        <v>514</v>
      </c>
      <c r="C172" s="27" t="s">
        <v>515</v>
      </c>
      <c r="D172" s="55" t="s">
        <v>516</v>
      </c>
      <c r="E172" s="57">
        <v>0</v>
      </c>
      <c r="F172" s="57">
        <v>0</v>
      </c>
      <c r="G172" s="57">
        <v>0</v>
      </c>
      <c r="H172" s="57">
        <v>0</v>
      </c>
      <c r="I172" s="57">
        <v>0</v>
      </c>
      <c r="J172" s="57">
        <v>0</v>
      </c>
      <c r="K172" s="58">
        <v>0</v>
      </c>
      <c r="L172" s="21" t="s">
        <v>50</v>
      </c>
      <c r="M172" s="57">
        <v>0</v>
      </c>
      <c r="N172" s="17">
        <v>0</v>
      </c>
      <c r="O172" s="57">
        <v>0</v>
      </c>
      <c r="P172" s="17">
        <v>0</v>
      </c>
      <c r="Q172" s="57">
        <v>0</v>
      </c>
      <c r="R172" s="17">
        <v>0</v>
      </c>
      <c r="S172" s="58">
        <v>0</v>
      </c>
      <c r="T172" s="58">
        <v>0</v>
      </c>
    </row>
    <row r="173" spans="1:20" ht="33" x14ac:dyDescent="0.25">
      <c r="A173" s="7" t="s">
        <v>517</v>
      </c>
      <c r="B173" s="30" t="s">
        <v>50</v>
      </c>
      <c r="C173" s="27" t="s">
        <v>518</v>
      </c>
      <c r="D173" s="55" t="s">
        <v>519</v>
      </c>
      <c r="E173" s="13">
        <f>E85+E93+E98+E108+E131+E152+E157+E159+E162+E171</f>
        <v>1060148559.7400001</v>
      </c>
      <c r="F173" s="13">
        <f>F85+F93+F98+F108+F131+F152+F157+F159+F162+F171+F172</f>
        <v>47656437.18</v>
      </c>
      <c r="G173" s="13">
        <f>G85+G93+G98+G108+G131+G152+G157+G159+G162+G171+G172</f>
        <v>43129006.210000001</v>
      </c>
      <c r="H173" s="13">
        <f>H85+H93+H98+H108+H131+H152+H157+H159+H162+H171+H172</f>
        <v>27349563.489999998</v>
      </c>
      <c r="I173" s="13">
        <f>I85+I93+I98+I108+I131+I152+I157+I159+I162+I171+I172</f>
        <v>0</v>
      </c>
      <c r="J173" s="13">
        <f>J85+J93+J98+J108+J131+J152+J157+J159+J162+J171+J172</f>
        <v>16096606.74</v>
      </c>
      <c r="K173" s="13">
        <f>F173+G173+H173+I173+J173</f>
        <v>134231613.62</v>
      </c>
      <c r="L173" s="21" t="s">
        <v>50</v>
      </c>
      <c r="M173" s="13">
        <f>M85+M93+M98+M108+M131+M152+M157+M159+M162+M171</f>
        <v>650082427.92999995</v>
      </c>
      <c r="N173" s="17">
        <v>0</v>
      </c>
      <c r="O173" s="13">
        <f>O85+O93+O98+O108+O131+O152+O157+O159+O162+O171</f>
        <v>55487426.210000008</v>
      </c>
      <c r="P173" s="17">
        <v>0</v>
      </c>
      <c r="Q173" s="13">
        <f>Q85+Q93+Q98+Q108+Q131+Q152+Q157+Q159+Q162+Q171</f>
        <v>0</v>
      </c>
      <c r="R173" s="17">
        <v>0</v>
      </c>
      <c r="S173" s="13">
        <f>M173+O173+Q173+K173</f>
        <v>839801467.75999999</v>
      </c>
      <c r="T173" s="13">
        <f>E173-S173</f>
        <v>220347091.98000014</v>
      </c>
    </row>
    <row r="174" spans="1:20" ht="85.5" x14ac:dyDescent="0.25">
      <c r="A174" s="36" t="s">
        <v>520</v>
      </c>
      <c r="B174" s="37" t="s">
        <v>521</v>
      </c>
      <c r="C174" s="38" t="s">
        <v>522</v>
      </c>
      <c r="D174" s="56" t="s">
        <v>523</v>
      </c>
      <c r="E174" s="10">
        <v>0</v>
      </c>
      <c r="F174" s="54">
        <v>0</v>
      </c>
      <c r="G174" s="54">
        <v>0</v>
      </c>
      <c r="H174" s="54">
        <v>0</v>
      </c>
      <c r="I174" s="54">
        <v>0</v>
      </c>
      <c r="J174" s="54">
        <v>0</v>
      </c>
      <c r="K174" s="13">
        <f>F174+G174+H174+I174+J174</f>
        <v>0</v>
      </c>
      <c r="L174" s="21" t="s">
        <v>50</v>
      </c>
      <c r="M174" s="54">
        <v>0</v>
      </c>
      <c r="N174" s="17">
        <v>0</v>
      </c>
      <c r="O174" s="54">
        <v>0</v>
      </c>
      <c r="P174" s="17">
        <v>0</v>
      </c>
      <c r="Q174" s="54">
        <v>0</v>
      </c>
      <c r="R174" s="17">
        <v>0</v>
      </c>
      <c r="S174" s="13">
        <f>M174+O174+Q174+K174</f>
        <v>0</v>
      </c>
      <c r="T174" s="9">
        <v>0</v>
      </c>
    </row>
    <row r="175" spans="1:20" ht="117" x14ac:dyDescent="0.25">
      <c r="A175" s="16"/>
      <c r="B175" s="37" t="s">
        <v>524</v>
      </c>
      <c r="C175" s="38" t="s">
        <v>525</v>
      </c>
      <c r="D175" s="56" t="s">
        <v>526</v>
      </c>
      <c r="E175" s="10">
        <v>0</v>
      </c>
      <c r="F175" s="54">
        <v>0</v>
      </c>
      <c r="G175" s="54">
        <v>0</v>
      </c>
      <c r="H175" s="54">
        <v>0</v>
      </c>
      <c r="I175" s="54">
        <v>0</v>
      </c>
      <c r="J175" s="54">
        <v>0</v>
      </c>
      <c r="K175" s="13">
        <f>F175+G175+H175+I175+J175</f>
        <v>0</v>
      </c>
      <c r="L175" s="21" t="s">
        <v>50</v>
      </c>
      <c r="M175" s="54">
        <v>0</v>
      </c>
      <c r="N175" s="17">
        <v>0</v>
      </c>
      <c r="O175" s="54">
        <v>0</v>
      </c>
      <c r="P175" s="17">
        <v>0</v>
      </c>
      <c r="Q175" s="54">
        <v>0</v>
      </c>
      <c r="R175" s="17">
        <v>0</v>
      </c>
      <c r="S175" s="13">
        <f>M175+O175+Q175+K175</f>
        <v>0</v>
      </c>
      <c r="T175" s="9">
        <v>0</v>
      </c>
    </row>
    <row r="176" spans="1:20" ht="33" x14ac:dyDescent="0.25">
      <c r="A176" s="16"/>
      <c r="B176" s="30" t="s">
        <v>50</v>
      </c>
      <c r="C176" s="27" t="s">
        <v>527</v>
      </c>
      <c r="D176" s="55" t="s">
        <v>528</v>
      </c>
      <c r="E176" s="13">
        <f>E174+E175</f>
        <v>0</v>
      </c>
      <c r="F176" s="13">
        <f>F174+F175</f>
        <v>0</v>
      </c>
      <c r="G176" s="13">
        <f>G174+G175</f>
        <v>0</v>
      </c>
      <c r="H176" s="13">
        <f>H174+H175</f>
        <v>0</v>
      </c>
      <c r="I176" s="13">
        <f>I174+I175</f>
        <v>0</v>
      </c>
      <c r="J176" s="13">
        <f>J174+J175</f>
        <v>0</v>
      </c>
      <c r="K176" s="13">
        <f>F176+G176+H176+I176+J176</f>
        <v>0</v>
      </c>
      <c r="L176" s="21" t="s">
        <v>50</v>
      </c>
      <c r="M176" s="13">
        <f>M174+M175</f>
        <v>0</v>
      </c>
      <c r="N176" s="17">
        <v>0</v>
      </c>
      <c r="O176" s="13">
        <f>O174+O175</f>
        <v>0</v>
      </c>
      <c r="P176" s="17">
        <v>0</v>
      </c>
      <c r="Q176" s="13">
        <f>Q174+Q175</f>
        <v>0</v>
      </c>
      <c r="R176" s="17">
        <v>0</v>
      </c>
      <c r="S176" s="13">
        <f>M176+O176+Q176+K176</f>
        <v>0</v>
      </c>
      <c r="T176" s="9">
        <v>0</v>
      </c>
    </row>
    <row r="177" spans="1:20" ht="43.5" x14ac:dyDescent="0.25">
      <c r="A177" s="7" t="s">
        <v>529</v>
      </c>
      <c r="B177" s="30" t="s">
        <v>50</v>
      </c>
      <c r="C177" s="27" t="s">
        <v>530</v>
      </c>
      <c r="D177" s="55" t="s">
        <v>531</v>
      </c>
      <c r="E177" s="13">
        <f>E173+E176</f>
        <v>1060148559.7400001</v>
      </c>
      <c r="F177" s="13">
        <f>F173+F176</f>
        <v>47656437.18</v>
      </c>
      <c r="G177" s="13">
        <f>G173+G176</f>
        <v>43129006.210000001</v>
      </c>
      <c r="H177" s="13">
        <f>H173+H176</f>
        <v>27349563.489999998</v>
      </c>
      <c r="I177" s="13">
        <f>I173+I176</f>
        <v>0</v>
      </c>
      <c r="J177" s="13">
        <f>J173+J176</f>
        <v>16096606.74</v>
      </c>
      <c r="K177" s="13">
        <f>F177+G177+H177+I177+J177</f>
        <v>134231613.62</v>
      </c>
      <c r="L177" s="21" t="s">
        <v>50</v>
      </c>
      <c r="M177" s="13">
        <f>M173+M176</f>
        <v>650082427.92999995</v>
      </c>
      <c r="N177" s="17">
        <v>0</v>
      </c>
      <c r="O177" s="13">
        <f>O173+O176</f>
        <v>55487426.210000008</v>
      </c>
      <c r="P177" s="17">
        <v>0</v>
      </c>
      <c r="Q177" s="13">
        <f>Q173+Q176</f>
        <v>0</v>
      </c>
      <c r="R177" s="17">
        <v>0</v>
      </c>
      <c r="S177" s="13">
        <f>M177+O177+Q177+K177</f>
        <v>839801467.75999999</v>
      </c>
      <c r="T177" s="9">
        <v>0</v>
      </c>
    </row>
    <row r="178" spans="1:20" ht="75" x14ac:dyDescent="0.25">
      <c r="A178" s="7" t="s">
        <v>532</v>
      </c>
      <c r="B178" s="30" t="s">
        <v>50</v>
      </c>
      <c r="C178" s="27" t="s">
        <v>533</v>
      </c>
      <c r="D178" s="55" t="s">
        <v>534</v>
      </c>
      <c r="E178" s="13">
        <f>E75-E177</f>
        <v>-39038118.710000157</v>
      </c>
      <c r="F178" s="13">
        <f>F75-F177</f>
        <v>-3097217.6400000006</v>
      </c>
      <c r="G178" s="13">
        <f>G75-G177</f>
        <v>-2041302.2300000116</v>
      </c>
      <c r="H178" s="13">
        <f>H75-H177</f>
        <v>-26511903.209999997</v>
      </c>
      <c r="I178" s="13">
        <f>I75-I177</f>
        <v>0</v>
      </c>
      <c r="J178" s="13">
        <f>J75-J177</f>
        <v>-16082836.49</v>
      </c>
      <c r="K178" s="13">
        <f>F178+G178+H178+I178+J178</f>
        <v>-47733259.570000008</v>
      </c>
      <c r="L178" s="21" t="s">
        <v>50</v>
      </c>
      <c r="M178" s="13">
        <f>M75-M177</f>
        <v>-516230790.47999996</v>
      </c>
      <c r="N178" s="17">
        <v>0</v>
      </c>
      <c r="O178" s="13">
        <f>O75-O177</f>
        <v>-32848847.49000001</v>
      </c>
      <c r="P178" s="17">
        <v>0</v>
      </c>
      <c r="Q178" s="13">
        <f>Q75-Q177</f>
        <v>850609327.17999995</v>
      </c>
      <c r="R178" s="17">
        <v>0</v>
      </c>
      <c r="S178" s="13">
        <f>M178+O178+Q178+K178</f>
        <v>253796429.63999993</v>
      </c>
      <c r="T178" s="9">
        <v>0</v>
      </c>
    </row>
  </sheetData>
  <mergeCells count="31">
    <mergeCell ref="A163:A171"/>
    <mergeCell ref="A174:A176"/>
    <mergeCell ref="F7:Q7"/>
    <mergeCell ref="F8:K8"/>
    <mergeCell ref="F9:G9"/>
    <mergeCell ref="A13:D13"/>
    <mergeCell ref="A14:D14"/>
    <mergeCell ref="A99:A108"/>
    <mergeCell ref="A109:A131"/>
    <mergeCell ref="A132:A152"/>
    <mergeCell ref="A153:A157"/>
    <mergeCell ref="A158:A159"/>
    <mergeCell ref="A160:A162"/>
    <mergeCell ref="A65:A66"/>
    <mergeCell ref="A67:A68"/>
    <mergeCell ref="A70:A74"/>
    <mergeCell ref="A77:A85"/>
    <mergeCell ref="A86:A93"/>
    <mergeCell ref="A94:A98"/>
    <mergeCell ref="A37:A39"/>
    <mergeCell ref="A40:A45"/>
    <mergeCell ref="A47:A50"/>
    <mergeCell ref="A53:A56"/>
    <mergeCell ref="A57:A62"/>
    <mergeCell ref="A63:A64"/>
    <mergeCell ref="A8:A9"/>
    <mergeCell ref="A15:A17"/>
    <mergeCell ref="A18:A22"/>
    <mergeCell ref="A23:A26"/>
    <mergeCell ref="A27:A30"/>
    <mergeCell ref="A31:A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793883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sanAsl07_10</dc:creator>
  <cp:lastModifiedBy>sanAsl07_10</cp:lastModifiedBy>
  <dcterms:created xsi:type="dcterms:W3CDTF">2024-01-09T14:26:44Z</dcterms:created>
  <dcterms:modified xsi:type="dcterms:W3CDTF">2024-01-09T14:27:38Z</dcterms:modified>
</cp:coreProperties>
</file>