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35" windowHeight="14775"/>
  </bookViews>
  <sheets>
    <sheet name="793917" sheetId="3" r:id="rId1"/>
  </sheets>
  <calcPr calcId="144525"/>
</workbook>
</file>

<file path=xl/calcChain.xml><?xml version="1.0" encoding="utf-8"?>
<calcChain xmlns="http://schemas.openxmlformats.org/spreadsheetml/2006/main">
  <c r="M178" i="3" l="1"/>
  <c r="M177" i="3"/>
  <c r="M176" i="3"/>
  <c r="M175" i="3"/>
  <c r="M174" i="3"/>
  <c r="M173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K178" i="3"/>
  <c r="K177" i="3"/>
  <c r="K176" i="3"/>
  <c r="K173" i="3"/>
  <c r="K171" i="3"/>
  <c r="K162" i="3"/>
  <c r="K159" i="3"/>
  <c r="K157" i="3"/>
  <c r="K152" i="3"/>
  <c r="K131" i="3"/>
  <c r="K108" i="3"/>
  <c r="K98" i="3"/>
  <c r="K93" i="3"/>
  <c r="K85" i="3"/>
  <c r="K75" i="3"/>
  <c r="K74" i="3"/>
  <c r="K69" i="3"/>
  <c r="K68" i="3"/>
  <c r="K66" i="3"/>
  <c r="K64" i="3"/>
  <c r="K62" i="3"/>
  <c r="K56" i="3"/>
  <c r="K51" i="3"/>
  <c r="K50" i="3"/>
  <c r="K46" i="3"/>
  <c r="K45" i="3"/>
  <c r="K39" i="3"/>
  <c r="K36" i="3"/>
  <c r="K30" i="3"/>
  <c r="K26" i="3"/>
  <c r="K22" i="3"/>
  <c r="K17" i="3"/>
  <c r="J178" i="3"/>
  <c r="J177" i="3"/>
  <c r="J176" i="3"/>
  <c r="J173" i="3"/>
  <c r="J171" i="3"/>
  <c r="J162" i="3"/>
  <c r="J159" i="3"/>
  <c r="J157" i="3"/>
  <c r="J152" i="3"/>
  <c r="J131" i="3"/>
  <c r="J108" i="3"/>
  <c r="J98" i="3"/>
  <c r="J93" i="3"/>
  <c r="J85" i="3"/>
  <c r="J75" i="3"/>
  <c r="J74" i="3"/>
  <c r="J69" i="3"/>
  <c r="J68" i="3"/>
  <c r="J66" i="3"/>
  <c r="J64" i="3"/>
  <c r="J62" i="3"/>
  <c r="J56" i="3"/>
  <c r="J51" i="3"/>
  <c r="J50" i="3"/>
  <c r="J46" i="3"/>
  <c r="J45" i="3"/>
  <c r="J39" i="3"/>
  <c r="J36" i="3"/>
  <c r="J30" i="3"/>
  <c r="J26" i="3"/>
  <c r="J22" i="3"/>
  <c r="J17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H178" i="3"/>
  <c r="H177" i="3"/>
  <c r="H176" i="3"/>
  <c r="H173" i="3"/>
  <c r="H171" i="3"/>
  <c r="H162" i="3"/>
  <c r="H159" i="3"/>
  <c r="H157" i="3"/>
  <c r="H152" i="3"/>
  <c r="H131" i="3"/>
  <c r="H108" i="3"/>
  <c r="H98" i="3"/>
  <c r="H93" i="3"/>
  <c r="H85" i="3"/>
  <c r="H75" i="3"/>
  <c r="H74" i="3"/>
  <c r="H69" i="3"/>
  <c r="H68" i="3"/>
  <c r="H66" i="3"/>
  <c r="H64" i="3"/>
  <c r="H62" i="3"/>
  <c r="H56" i="3"/>
  <c r="H51" i="3"/>
  <c r="H50" i="3"/>
  <c r="H46" i="3"/>
  <c r="H45" i="3"/>
  <c r="H39" i="3"/>
  <c r="H36" i="3"/>
  <c r="H30" i="3"/>
  <c r="H26" i="3"/>
  <c r="H22" i="3"/>
  <c r="H17" i="3"/>
  <c r="G178" i="3"/>
  <c r="G177" i="3"/>
  <c r="G176" i="3"/>
  <c r="G173" i="3"/>
  <c r="G171" i="3"/>
  <c r="G162" i="3"/>
  <c r="G159" i="3"/>
  <c r="G157" i="3"/>
  <c r="G152" i="3"/>
  <c r="G131" i="3"/>
  <c r="G108" i="3"/>
  <c r="G98" i="3"/>
  <c r="G93" i="3"/>
  <c r="G85" i="3"/>
  <c r="G75" i="3"/>
  <c r="G74" i="3"/>
  <c r="G69" i="3"/>
  <c r="G68" i="3"/>
  <c r="G66" i="3"/>
  <c r="G64" i="3"/>
  <c r="G62" i="3"/>
  <c r="G56" i="3"/>
  <c r="G51" i="3"/>
  <c r="G50" i="3"/>
  <c r="G46" i="3"/>
  <c r="G45" i="3"/>
  <c r="G39" i="3"/>
  <c r="G36" i="3"/>
  <c r="G30" i="3"/>
  <c r="G26" i="3"/>
  <c r="G22" i="3"/>
  <c r="G17" i="3"/>
  <c r="F178" i="3"/>
  <c r="F177" i="3"/>
  <c r="F176" i="3"/>
  <c r="F173" i="3"/>
  <c r="F171" i="3"/>
  <c r="F162" i="3"/>
  <c r="F159" i="3"/>
  <c r="F157" i="3"/>
  <c r="F152" i="3"/>
  <c r="F131" i="3"/>
  <c r="F108" i="3"/>
  <c r="F98" i="3"/>
  <c r="F93" i="3"/>
  <c r="F85" i="3"/>
  <c r="F75" i="3"/>
  <c r="F74" i="3"/>
  <c r="F69" i="3"/>
  <c r="F68" i="3"/>
  <c r="F66" i="3"/>
  <c r="F64" i="3"/>
  <c r="F62" i="3"/>
  <c r="F56" i="3"/>
  <c r="F51" i="3"/>
  <c r="F50" i="3"/>
  <c r="F46" i="3"/>
  <c r="F45" i="3"/>
  <c r="F39" i="3"/>
  <c r="F36" i="3"/>
  <c r="F30" i="3"/>
  <c r="F26" i="3"/>
  <c r="F22" i="3"/>
  <c r="F17" i="3"/>
  <c r="E178" i="3"/>
  <c r="E177" i="3"/>
  <c r="E176" i="3"/>
  <c r="E173" i="3"/>
  <c r="E171" i="3"/>
  <c r="E162" i="3"/>
  <c r="E159" i="3"/>
  <c r="E157" i="3"/>
  <c r="E152" i="3"/>
  <c r="E131" i="3"/>
  <c r="E108" i="3"/>
  <c r="E98" i="3"/>
  <c r="E93" i="3"/>
  <c r="E85" i="3"/>
  <c r="E75" i="3"/>
  <c r="E74" i="3"/>
  <c r="E69" i="3"/>
  <c r="E68" i="3"/>
  <c r="E66" i="3"/>
  <c r="E64" i="3"/>
  <c r="E62" i="3"/>
  <c r="E56" i="3"/>
  <c r="E51" i="3"/>
  <c r="E50" i="3"/>
  <c r="E46" i="3"/>
  <c r="E45" i="3"/>
  <c r="E39" i="3"/>
  <c r="E36" i="3"/>
  <c r="E30" i="3"/>
  <c r="E26" i="3"/>
  <c r="E22" i="3"/>
  <c r="E17" i="3"/>
</calcChain>
</file>

<file path=xl/sharedStrings.xml><?xml version="1.0" encoding="utf-8"?>
<sst xmlns="http://schemas.openxmlformats.org/spreadsheetml/2006/main" count="779" uniqueCount="521">
  <si>
    <t>MODELLO CP  FASE 2-  Attribuzione al Presidio e al Territorio di Quote di Centri relativi ai Servizi Amministrativi e Centrali Aziendali</t>
  </si>
  <si>
    <t>Presidio</t>
  </si>
  <si>
    <t>OSPEDALI RIUNITI DEL CANAVESE</t>
  </si>
  <si>
    <t/>
  </si>
  <si>
    <t>DA FASE 1</t>
  </si>
  <si>
    <t>FASE 2 - Attribuzione al Presidio e al Territorio di Quote di Centri relativi ai Servizi Amministrativi e Centrali Aziendali</t>
  </si>
  <si>
    <t>SOTTOSEZIONE</t>
  </si>
  <si>
    <t>Centri Servizi</t>
  </si>
  <si>
    <t>Territorio</t>
  </si>
  <si>
    <t>VOCE CP</t>
  </si>
  <si>
    <t>VOCE CE</t>
  </si>
  <si>
    <t>DESCRIZIONE VOCE CP</t>
  </si>
  <si>
    <t>CE</t>
  </si>
  <si>
    <t>Amministrativi  e</t>
  </si>
  <si>
    <t>Totale</t>
  </si>
  <si>
    <t>Quota Costi</t>
  </si>
  <si>
    <t>Quota costi</t>
  </si>
  <si>
    <t>Centrali Aziendali</t>
  </si>
  <si>
    <t>Diretti</t>
  </si>
  <si>
    <t>servizi amministrativi c</t>
  </si>
  <si>
    <t>servizi amministrativi</t>
  </si>
  <si>
    <t>Differenza</t>
  </si>
  <si>
    <t>centrali</t>
  </si>
  <si>
    <t>( H-H1-H2)</t>
  </si>
  <si>
    <t>H</t>
  </si>
  <si>
    <t>F</t>
  </si>
  <si>
    <t>H1</t>
  </si>
  <si>
    <t>F1=F+H1</t>
  </si>
  <si>
    <t>G</t>
  </si>
  <si>
    <t>H2</t>
  </si>
  <si>
    <t>G1=G+H2</t>
  </si>
  <si>
    <t>PARTE I RICAVI</t>
  </si>
  <si>
    <t>SEZIONE I - FINANZIAMENTO DA REGIONE</t>
  </si>
  <si>
    <t>R01</t>
  </si>
  <si>
    <t>R01010</t>
  </si>
  <si>
    <t>Ricavo Figurativo_R01010</t>
  </si>
  <si>
    <t>Ricavi Prestazioni Ricovero Residenti ASL</t>
  </si>
  <si>
    <t>R01020</t>
  </si>
  <si>
    <t>AA0350+AA0460</t>
  </si>
  <si>
    <t>Ricavi Prestazioni Ricovero Non Residenti</t>
  </si>
  <si>
    <t>R01TOT</t>
  </si>
  <si>
    <t>Totale PRESTAZIONI RICOVERO</t>
  </si>
  <si>
    <t>R02</t>
  </si>
  <si>
    <t>R02010</t>
  </si>
  <si>
    <t>Ricavo Figurativo_R02010</t>
  </si>
  <si>
    <t>Ricavi Prestazioni Ambulatoriale Residenti ASL</t>
  </si>
  <si>
    <t>R02020</t>
  </si>
  <si>
    <t>AA0360+AA0470+AA0950+AA0960</t>
  </si>
  <si>
    <t>Ricavi Prestazioni Ambulatoriale Non Residenti</t>
  </si>
  <si>
    <t>R02030</t>
  </si>
  <si>
    <t>Ricavo Figurativo_R02030</t>
  </si>
  <si>
    <t>Ricavi Cessione Emocomponenti Residenti ASL</t>
  </si>
  <si>
    <t>R02040</t>
  </si>
  <si>
    <t>AA0550+AA0424</t>
  </si>
  <si>
    <t>Ricavi Cessione Emocomponenti Non Residenti</t>
  </si>
  <si>
    <t>R02TOT</t>
  </si>
  <si>
    <t>Totale PRESTAZIONI AMBULATORIALE</t>
  </si>
  <si>
    <t>R03</t>
  </si>
  <si>
    <t>R03010</t>
  </si>
  <si>
    <t>Ricavo Figurativo_R03010</t>
  </si>
  <si>
    <t>Ricavi Prestazioni PS Residenti ASL</t>
  </si>
  <si>
    <t>R03020</t>
  </si>
  <si>
    <t>AA0361+ AA0471</t>
  </si>
  <si>
    <t>Ricavi PS Non Residenti</t>
  </si>
  <si>
    <t>R03030</t>
  </si>
  <si>
    <t>AA0631</t>
  </si>
  <si>
    <t xml:space="preserve">mobilità attiva extraregione da privati - prestazioni PS SSN non seguite da ricovero </t>
  </si>
  <si>
    <t>R03TOT</t>
  </si>
  <si>
    <t>Totale PRONTO SOCCORSO (Prestazioni non seguite da ricovero)</t>
  </si>
  <si>
    <t>R04</t>
  </si>
  <si>
    <t>R04010</t>
  </si>
  <si>
    <t>Ricavo Figurativo_R04010</t>
  </si>
  <si>
    <t>Ricavi Prestazioni File F Residenti ASL</t>
  </si>
  <si>
    <t>R04020</t>
  </si>
  <si>
    <t>AA0380+AA0490</t>
  </si>
  <si>
    <t>Ricavi Prestazioni File F Non Residenti</t>
  </si>
  <si>
    <t>R04030</t>
  </si>
  <si>
    <t>AA0640</t>
  </si>
  <si>
    <t>mobilità attiva extraregionale da privati - prest.di file F</t>
  </si>
  <si>
    <t>R04TOT</t>
  </si>
  <si>
    <t>Totale DISTRIBUZIONE DIRETTA FARMACI</t>
  </si>
  <si>
    <t>R05</t>
  </si>
  <si>
    <t>R05010</t>
  </si>
  <si>
    <t>Ricavo Figurativo_R05010</t>
  </si>
  <si>
    <t xml:space="preserve">Ricavi Prest.Trasporto Sanitario Residenti ASL </t>
  </si>
  <si>
    <t>R05020</t>
  </si>
  <si>
    <t>Ricavo Figurativo_R05020</t>
  </si>
  <si>
    <t>Ricavi Altre Prestazioni Sanitarie Residenti ASL</t>
  </si>
  <si>
    <t>R05030</t>
  </si>
  <si>
    <t>AA0420+AA0530</t>
  </si>
  <si>
    <t>Ricavi Prest.Trasporto Sanitario Non Residenti</t>
  </si>
  <si>
    <t>R05040</t>
  </si>
  <si>
    <t>AA0421+AA0422+AA0423+AA0425+AA0430+AA0541+AA0542+AA0570+AA0561+AA0970</t>
  </si>
  <si>
    <t>Ricavi Altre Prestazioni Sanitarie Non Residenti</t>
  </si>
  <si>
    <t>R05050</t>
  </si>
  <si>
    <t>AA0370+AA0390+AA0400+AA0410+AA0480+AA0500+AA0510+AA0520+AA0620+AA0630+AA0650</t>
  </si>
  <si>
    <t>Ricavi Prestazioni Sanitarie Non di Competenza dei Presidi Ospedalieri</t>
  </si>
  <si>
    <t>R05TOT</t>
  </si>
  <si>
    <t>Totale ALTRE PRESTAZIONI SANITARIE E SOCIOSANITARIE</t>
  </si>
  <si>
    <t>R06</t>
  </si>
  <si>
    <t>R06010</t>
  </si>
  <si>
    <t>AA0034</t>
  </si>
  <si>
    <t>Funzioni - Pronto Soccorso</t>
  </si>
  <si>
    <t>R06020</t>
  </si>
  <si>
    <t>AA0035</t>
  </si>
  <si>
    <t>Funzioni - Altro</t>
  </si>
  <si>
    <t>AA0033</t>
  </si>
  <si>
    <t>R06TOT</t>
  </si>
  <si>
    <t>Totale FINANZIAMENTO FUNZIONI</t>
  </si>
  <si>
    <t>R07</t>
  </si>
  <si>
    <t>R07010</t>
  </si>
  <si>
    <t>AA0040+AA0280-BA2780</t>
  </si>
  <si>
    <t xml:space="preserve">FSR vincolato di competenza dell'esercizio </t>
  </si>
  <si>
    <t>R07020</t>
  </si>
  <si>
    <t>AA0070+AA0290-BA2790</t>
  </si>
  <si>
    <t>Contributi da Regione Extra Fondo Vincolato</t>
  </si>
  <si>
    <t>R07030</t>
  </si>
  <si>
    <t>AA0090</t>
  </si>
  <si>
    <t>Contributi da Regione Extra Fondo LEA Aggiuntivi</t>
  </si>
  <si>
    <t>R07040</t>
  </si>
  <si>
    <t>AA0190+AA0200+AA0300-BA2800</t>
  </si>
  <si>
    <t>Contributi Ministero Salute per Ricerca</t>
  </si>
  <si>
    <t>R07050</t>
  </si>
  <si>
    <t>AA0210</t>
  </si>
  <si>
    <t>Contributi da Regione Extra Fondo per Ricerca</t>
  </si>
  <si>
    <t>R07TOT</t>
  </si>
  <si>
    <t>Totale FONDI VINCOLATI</t>
  </si>
  <si>
    <t>R08</t>
  </si>
  <si>
    <t>R08TOT</t>
  </si>
  <si>
    <t>TOTALE REMUNERAZIONE TARIFFARIA ED EXTRA-TARIFFARIA (R1+R2+R3+R4+R5+R6+R7)</t>
  </si>
  <si>
    <t>R09</t>
  </si>
  <si>
    <t>R09010</t>
  </si>
  <si>
    <t>AA0031+AA0032+AA0036+AA0271-BA2771</t>
  </si>
  <si>
    <t>Contributo Regione Quota FSR Indistinto (solo Quota Capitaria e Altro) + l'indistinto finalizzato al netto dell'accantonamento</t>
  </si>
  <si>
    <t>R09020</t>
  </si>
  <si>
    <t>AA0080+AA0100</t>
  </si>
  <si>
    <t>Contributo Regione Extra Fondo</t>
  </si>
  <si>
    <t>R09030</t>
  </si>
  <si>
    <t>AA0240</t>
  </si>
  <si>
    <t>Rettifica Contributi C/Esercizio per Destinazione ad Investimenti</t>
  </si>
  <si>
    <t xml:space="preserve">R09TOT </t>
  </si>
  <si>
    <t>Totale FINANZIAMENTO INDISTINTO</t>
  </si>
  <si>
    <t>R10</t>
  </si>
  <si>
    <t>R10TOT</t>
  </si>
  <si>
    <t>TOTALE FINANZIAMENTO DA REGIONE: sottosezioni R8+R9</t>
  </si>
  <si>
    <t>SEZIONE II - ENTRATE DIRETTE E PROVENTI FINANZIARI E STRAORDINARI</t>
  </si>
  <si>
    <t>R11</t>
  </si>
  <si>
    <t>R11010</t>
  </si>
  <si>
    <t>AA0110</t>
  </si>
  <si>
    <t>Contributi da Aziende Sanitarie della Regione</t>
  </si>
  <si>
    <t>R11020</t>
  </si>
  <si>
    <t>AA0140</t>
  </si>
  <si>
    <t xml:space="preserve">Contributi da Ministero della Salute e da Altri Soggetti Pubblici (Extra Fondo) </t>
  </si>
  <si>
    <t>R11030</t>
  </si>
  <si>
    <t>AA0220+AA0230+AA0310-BA2810-BA2811</t>
  </si>
  <si>
    <t>Contributi da Privati per Ricerca e in C/Esercizio</t>
  </si>
  <si>
    <t>R11TOT</t>
  </si>
  <si>
    <t>Totale CONTRIBUTI da SOGGETTI DIVERSI da REGIONE</t>
  </si>
  <si>
    <t>R12</t>
  </si>
  <si>
    <t>R12010</t>
  </si>
  <si>
    <t>AA0440</t>
  </si>
  <si>
    <t>ricavi prestioni sanitarie e sociosanitarie ad altri soggetti pubblici</t>
  </si>
  <si>
    <t>R12020</t>
  </si>
  <si>
    <t>AA0600+AA0601</t>
  </si>
  <si>
    <t>mobilità attiva internazionale</t>
  </si>
  <si>
    <t>R12030</t>
  </si>
  <si>
    <t>AA0660</t>
  </si>
  <si>
    <t>ricavi per prestazioni sanitarie e sociosanitarie da privato</t>
  </si>
  <si>
    <t>R12040</t>
  </si>
  <si>
    <t>AA0680+AA0690+AA0700+AA0710+AA0720+AA0730+AA0740</t>
  </si>
  <si>
    <t>ricavi intramoenia</t>
  </si>
  <si>
    <t>R12050</t>
  </si>
  <si>
    <t>AA0602</t>
  </si>
  <si>
    <t>Altre prestazioni sanitarie e sociosanitarie a rilevanza sanitaria ad Aziende sanitarie e casse mutua estera - (fatturate direttamente)</t>
  </si>
  <si>
    <t>R12TOT</t>
  </si>
  <si>
    <t>Totale RICAVI per PRESTAZIONI SANITARIE EXTRA SSN</t>
  </si>
  <si>
    <t>R13</t>
  </si>
  <si>
    <t>R13010</t>
  </si>
  <si>
    <t>AA0750+AA0980+AA1050+AA1060</t>
  </si>
  <si>
    <t>altri ricavi e proventi</t>
  </si>
  <si>
    <t>R13TOT</t>
  </si>
  <si>
    <t>Totale ALTRI RICAVI E PROVENTI</t>
  </si>
  <si>
    <t>R14</t>
  </si>
  <si>
    <t>R14010</t>
  </si>
  <si>
    <t>CA0010+CA0050</t>
  </si>
  <si>
    <t>interessi attivi e altri proventi finanziari</t>
  </si>
  <si>
    <t>R14TOT</t>
  </si>
  <si>
    <t>Totale PROVENTI FINANZIARI</t>
  </si>
  <si>
    <t>R15</t>
  </si>
  <si>
    <t>R15010</t>
  </si>
  <si>
    <t>DA0010+EA0010</t>
  </si>
  <si>
    <t>rivalutazioni e proventi straordinari</t>
  </si>
  <si>
    <t>R15TOT</t>
  </si>
  <si>
    <t>Totale PROVENTI STRAORDINARI</t>
  </si>
  <si>
    <t>R16</t>
  </si>
  <si>
    <t>R16TOT</t>
  </si>
  <si>
    <t>TOTALE ENTRATE DIRETTE e PROVENTI FINANZIARI E STRAORDINARI (R11+R12+R13+R14+R15)</t>
  </si>
  <si>
    <t>R17</t>
  </si>
  <si>
    <t>R17010</t>
  </si>
  <si>
    <t>Ricavo Figurativo_R17010</t>
  </si>
  <si>
    <t xml:space="preserve"> Ricavi Figurativi da Vendita Prestazioni di Centri Finali e/o intermedi vs altra articolazione territoriale</t>
  </si>
  <si>
    <t>R17020</t>
  </si>
  <si>
    <t>Ricavo Figurativo_R17020</t>
  </si>
  <si>
    <t xml:space="preserve"> Ricavi Figurativi da attività Centri di supporto sanitario, ammnistrativo e/o alberghiero</t>
  </si>
  <si>
    <t>R17030</t>
  </si>
  <si>
    <t>Differenza mobilità attiva di competenza (CP) e mobilità attiva da CE</t>
  </si>
  <si>
    <t>R17040</t>
  </si>
  <si>
    <t>Storno ticket (valore negativo)</t>
  </si>
  <si>
    <t>R17TOT</t>
  </si>
  <si>
    <t>Ricavi Figurativi e quadrature CE</t>
  </si>
  <si>
    <t>R18</t>
  </si>
  <si>
    <t>R18TOT</t>
  </si>
  <si>
    <t>TOTALE RICAVI (R10+R16+R17)</t>
  </si>
  <si>
    <t>SEZIONE COSTI</t>
  </si>
  <si>
    <t>C01</t>
  </si>
  <si>
    <t>C01010</t>
  </si>
  <si>
    <t>BA0030+BA0301+BA2671</t>
  </si>
  <si>
    <t>prodotti farmaceutici ed emoderivati</t>
  </si>
  <si>
    <t>C01020</t>
  </si>
  <si>
    <t>BA0070+BA2672</t>
  </si>
  <si>
    <t>sangue ed emocomponenti</t>
  </si>
  <si>
    <t>C01030</t>
  </si>
  <si>
    <t>BA0210+BA0303+BA2673</t>
  </si>
  <si>
    <t>dispositivi medici</t>
  </si>
  <si>
    <t>C01040</t>
  </si>
  <si>
    <t>BA0250+BA0304+BA2674</t>
  </si>
  <si>
    <t>prodotti dietetici</t>
  </si>
  <si>
    <t>C01050</t>
  </si>
  <si>
    <t>BA0260+BA0305+BA2675</t>
  </si>
  <si>
    <t>materiali per la profilassi (vaccini)</t>
  </si>
  <si>
    <t>C01060</t>
  </si>
  <si>
    <t>BA0270+BA0306+BA2676</t>
  </si>
  <si>
    <t>prodotti chimici</t>
  </si>
  <si>
    <t>C01070</t>
  </si>
  <si>
    <t>BA0280+BA0307+BA2677</t>
  </si>
  <si>
    <t>materiali e prodotti per uso veterinario</t>
  </si>
  <si>
    <t>C01080</t>
  </si>
  <si>
    <t>BA0290+BA0308+BA2678</t>
  </si>
  <si>
    <t>altri beni e prodotti sanitari</t>
  </si>
  <si>
    <t>C01TOT</t>
  </si>
  <si>
    <t xml:space="preserve">Totale consumi sanitari_x000D_
</t>
  </si>
  <si>
    <t>C02</t>
  </si>
  <si>
    <t>C02010</t>
  </si>
  <si>
    <t>BA0320+BA2681</t>
  </si>
  <si>
    <t>prodotti alimentari</t>
  </si>
  <si>
    <t>C02020</t>
  </si>
  <si>
    <t>BA0330+BA2682</t>
  </si>
  <si>
    <t>materiali guardaroba, pulizia e convivenza</t>
  </si>
  <si>
    <t>C02030</t>
  </si>
  <si>
    <t>BA0340+BA2683</t>
  </si>
  <si>
    <t>combustibili, carburanti e lubrificanti</t>
  </si>
  <si>
    <t>C02040</t>
  </si>
  <si>
    <t>BA0350+BA2684</t>
  </si>
  <si>
    <t>supporti informatici e cancelleria</t>
  </si>
  <si>
    <t>C02050</t>
  </si>
  <si>
    <t>BA0360+BA2685</t>
  </si>
  <si>
    <t>materiali per la manutenzione</t>
  </si>
  <si>
    <t>C02060</t>
  </si>
  <si>
    <t>BA0370+BA2686</t>
  </si>
  <si>
    <t>altri beni e prodotti non sanitari</t>
  </si>
  <si>
    <t>C02070</t>
  </si>
  <si>
    <t>BA0380</t>
  </si>
  <si>
    <t>beni e prodotti non sanitari da Aziende Sanitarie della Regione</t>
  </si>
  <si>
    <t xml:space="preserve">C02TOT </t>
  </si>
  <si>
    <t>Totale consumi non sanitari</t>
  </si>
  <si>
    <t>C03</t>
  </si>
  <si>
    <t>C03010</t>
  </si>
  <si>
    <t>BA0530-BA0570-BA0580-BA0630-BA0631</t>
  </si>
  <si>
    <t>acquisto servizi sanit.assist.spec.ambulatoriale</t>
  </si>
  <si>
    <t>C03020</t>
  </si>
  <si>
    <t>BA0570+BA2760+BA2850</t>
  </si>
  <si>
    <t>acquisto servizi da medici SUMAI</t>
  </si>
  <si>
    <t>C03030</t>
  </si>
  <si>
    <t>BA1090</t>
  </si>
  <si>
    <t>acquisto prestazioni di trasporto sanitario</t>
  </si>
  <si>
    <t>C03040</t>
  </si>
  <si>
    <t>BA0410+BA0490+BA0640+BA0700+BA0750+BA0800+BA0900+BA0960+BA1030+BA1140+BA1540+BA2730+BA2840+EA0410+EA0420+EA0430+EA0510+EA0520+EA0530+BA1541+BA1542+BA0580+BA0630+BA0631</t>
  </si>
  <si>
    <t xml:space="preserve">conti relativi ad acquisto di prestazioni non di pertinenza dei presidi ospedalieri </t>
  </si>
  <si>
    <t>C03TOT</t>
  </si>
  <si>
    <t>Totale prestazioni sanitarie</t>
  </si>
  <si>
    <t>C04</t>
  </si>
  <si>
    <t>C04010</t>
  </si>
  <si>
    <t>BA1280</t>
  </si>
  <si>
    <t>rimborsi, assegni e contributi sanitari</t>
  </si>
  <si>
    <t>C04020</t>
  </si>
  <si>
    <t>BA1350-BA1420</t>
  </si>
  <si>
    <t>consulenze, collaborazioni ecc.sanitarie</t>
  </si>
  <si>
    <t>C04030</t>
  </si>
  <si>
    <t>BA1490-BA1540-BA1541-BA1542</t>
  </si>
  <si>
    <t>altri servizi sanitari</t>
  </si>
  <si>
    <t>C04040</t>
  </si>
  <si>
    <t>BA1880</t>
  </si>
  <si>
    <t>formazione</t>
  </si>
  <si>
    <t>C04050</t>
  </si>
  <si>
    <t>BA1940</t>
  </si>
  <si>
    <t>manutenzioni e riparazioni attrezzature sanitarie e scientifiche</t>
  </si>
  <si>
    <t>C04060</t>
  </si>
  <si>
    <t>BA2020+BA2050</t>
  </si>
  <si>
    <t>canoni noleggio e leasign area sanitaria</t>
  </si>
  <si>
    <t>C04070</t>
  </si>
  <si>
    <t>BA2061</t>
  </si>
  <si>
    <t>canoni di project financing</t>
  </si>
  <si>
    <t>C04080</t>
  </si>
  <si>
    <t>BA1200</t>
  </si>
  <si>
    <t>Compartecipazione al personale per att. libero-prof. (intramoenia)</t>
  </si>
  <si>
    <t>C04090</t>
  </si>
  <si>
    <t>YA0040</t>
  </si>
  <si>
    <t>IRAP relativa ad attività di libera professione (intramoenia)</t>
  </si>
  <si>
    <t>C04TOT</t>
  </si>
  <si>
    <t>Totale servizi sanitari per erogazione prestazioni</t>
  </si>
  <si>
    <t>C05</t>
  </si>
  <si>
    <t>C05010</t>
  </si>
  <si>
    <t>BA1580</t>
  </si>
  <si>
    <t>servizi non sanitari: lavanderia</t>
  </si>
  <si>
    <t>C05020</t>
  </si>
  <si>
    <t>BA1590</t>
  </si>
  <si>
    <t>servizi non sanitari: pulizia</t>
  </si>
  <si>
    <t>C05030</t>
  </si>
  <si>
    <t>BA1601+ BA1602</t>
  </si>
  <si>
    <t>servizi non sanitari: mensa (dipendenti + degenti)</t>
  </si>
  <si>
    <t>C05040</t>
  </si>
  <si>
    <t>BA1610</t>
  </si>
  <si>
    <t>servizi non sanitari: riscaldamento</t>
  </si>
  <si>
    <t>C05050</t>
  </si>
  <si>
    <t>BA1620</t>
  </si>
  <si>
    <t>servizi non sanitari: elaborazione dati</t>
  </si>
  <si>
    <t>C05060</t>
  </si>
  <si>
    <t>BA1630</t>
  </si>
  <si>
    <t>servizi non sanitari: trasporti non sanitari</t>
  </si>
  <si>
    <t>C05070</t>
  </si>
  <si>
    <t>BA1640</t>
  </si>
  <si>
    <t>servizi non sanitari: smaltimento rifiuti</t>
  </si>
  <si>
    <t>C05080</t>
  </si>
  <si>
    <t>BA1650</t>
  </si>
  <si>
    <t>servizi non sanitari: utenze telefoniche</t>
  </si>
  <si>
    <t>C05090</t>
  </si>
  <si>
    <t>BA1660</t>
  </si>
  <si>
    <t>servizi non sanitari: utenze elettriche</t>
  </si>
  <si>
    <t>C05100</t>
  </si>
  <si>
    <t>BA1670</t>
  </si>
  <si>
    <t>servizi non sanitari:altre  utenze</t>
  </si>
  <si>
    <t>C05110</t>
  </si>
  <si>
    <t>BA1690</t>
  </si>
  <si>
    <t>servizi non sanitari: premi assic. RC profess.</t>
  </si>
  <si>
    <t>C05120</t>
  </si>
  <si>
    <t>BA2740+BA2741</t>
  </si>
  <si>
    <t>accantonamenti copertura rischi - autoassicuraz.e per franchigia assicurativa</t>
  </si>
  <si>
    <t>C05130</t>
  </si>
  <si>
    <t>BA1700</t>
  </si>
  <si>
    <t>servizi non sanitari: altri premi assicurativi</t>
  </si>
  <si>
    <t>C05140</t>
  </si>
  <si>
    <t>BA1710</t>
  </si>
  <si>
    <t>servizi non sanitari: altri servizi non sanitari</t>
  </si>
  <si>
    <t>C05150</t>
  </si>
  <si>
    <t>BA1750-BA1810</t>
  </si>
  <si>
    <t>consulenze, collaborazioni ecc. non sanitarie</t>
  </si>
  <si>
    <t>C05190</t>
  </si>
  <si>
    <t>BA1920</t>
  </si>
  <si>
    <t>manutenzione fabbricati e loro pertinenze</t>
  </si>
  <si>
    <t>C05200</t>
  </si>
  <si>
    <t>BA1930</t>
  </si>
  <si>
    <t>manutenzione impianti e macchinari</t>
  </si>
  <si>
    <t>C05210</t>
  </si>
  <si>
    <t>BA1950</t>
  </si>
  <si>
    <t>manutenzione mobili e arredi</t>
  </si>
  <si>
    <t>C05220</t>
  </si>
  <si>
    <t>BA1960</t>
  </si>
  <si>
    <t>manutenzione automezzi</t>
  </si>
  <si>
    <t>C05230</t>
  </si>
  <si>
    <t>BA1970+BA1980</t>
  </si>
  <si>
    <t>altre manutenzioni e manutenzioni da Aziende Sanitarie della Regione</t>
  </si>
  <si>
    <t>C05240</t>
  </si>
  <si>
    <t>BA2000</t>
  </si>
  <si>
    <t>fitti passivi</t>
  </si>
  <si>
    <t>C05250</t>
  </si>
  <si>
    <t>BA2030+BA2060+BA2070</t>
  </si>
  <si>
    <t>noleggi e leasing area non sanitari</t>
  </si>
  <si>
    <t>C05TOT</t>
  </si>
  <si>
    <t>Totale servizi non sanitari</t>
  </si>
  <si>
    <t>C06 (Somma nel LA di C6+C7-C8-C9)</t>
  </si>
  <si>
    <t>C06010</t>
  </si>
  <si>
    <t>BA2110</t>
  </si>
  <si>
    <t>costo del personale dirigente medico</t>
  </si>
  <si>
    <t>C06020</t>
  </si>
  <si>
    <t>BA2150</t>
  </si>
  <si>
    <t>costo del personale dirigente non medico</t>
  </si>
  <si>
    <t>C06030</t>
  </si>
  <si>
    <t>BA2190</t>
  </si>
  <si>
    <t>costo del personale comparto sanitario</t>
  </si>
  <si>
    <t>C06040</t>
  </si>
  <si>
    <t>BA2240</t>
  </si>
  <si>
    <t>costo del personale dirigente ruolo professionale</t>
  </si>
  <si>
    <t>C06050</t>
  </si>
  <si>
    <t>BA2280</t>
  </si>
  <si>
    <t>costo del personale comparto ruolo professionale</t>
  </si>
  <si>
    <t>C06060</t>
  </si>
  <si>
    <t>BA2330</t>
  </si>
  <si>
    <t>costo del personale dirigente ruolo tecnico</t>
  </si>
  <si>
    <t>C06070</t>
  </si>
  <si>
    <t>BA2370</t>
  </si>
  <si>
    <t>costo del personale comparto ruolo tecnico</t>
  </si>
  <si>
    <t>C06080</t>
  </si>
  <si>
    <t>BA2420</t>
  </si>
  <si>
    <t>costo del personale dirigenti ruolo amministrativo</t>
  </si>
  <si>
    <t>C06090</t>
  </si>
  <si>
    <t>BA2460</t>
  </si>
  <si>
    <t>costo del personale comparto ruolo amministrativo</t>
  </si>
  <si>
    <t>C06100</t>
  </si>
  <si>
    <t>BA1420</t>
  </si>
  <si>
    <t>indennità pers.univ.area sanitaria</t>
  </si>
  <si>
    <t>C06110</t>
  </si>
  <si>
    <t>BA1810</t>
  </si>
  <si>
    <t>indennità pers.univ.area non sanitaria</t>
  </si>
  <si>
    <t>C06120</t>
  </si>
  <si>
    <t>BA2720</t>
  </si>
  <si>
    <t>accantonamenti contenzioso personale dipendente</t>
  </si>
  <si>
    <t>C06130</t>
  </si>
  <si>
    <t>BA2860</t>
  </si>
  <si>
    <t>acc.rinnovi contratt.dirigenza medica</t>
  </si>
  <si>
    <t>C06140</t>
  </si>
  <si>
    <t>BA2870</t>
  </si>
  <si>
    <t>acc.rinnovi contratt.dirigenza non  medica</t>
  </si>
  <si>
    <t>C06150</t>
  </si>
  <si>
    <t>BA2880</t>
  </si>
  <si>
    <t>acc.rinnovi contratt.comparto</t>
  </si>
  <si>
    <t>C06160</t>
  </si>
  <si>
    <t>EA0370+EA0500</t>
  </si>
  <si>
    <t>sopravv.insussit.passive relative al personale</t>
  </si>
  <si>
    <t>C06170</t>
  </si>
  <si>
    <t>YA0020</t>
  </si>
  <si>
    <t>IRAP personale dipendente</t>
  </si>
  <si>
    <t>C06180</t>
  </si>
  <si>
    <t>BA2881</t>
  </si>
  <si>
    <t>Acc. per Trattamento di fine rapporto dipendenti</t>
  </si>
  <si>
    <t>C06190</t>
  </si>
  <si>
    <t>BA2882</t>
  </si>
  <si>
    <t>Acc. per Trattamenti di quiescenza e simili</t>
  </si>
  <si>
    <t>C06200</t>
  </si>
  <si>
    <t>BA2883</t>
  </si>
  <si>
    <t>Acc. per Fondi integrativi pensione</t>
  </si>
  <si>
    <t>C06TOT</t>
  </si>
  <si>
    <t>Totale personale</t>
  </si>
  <si>
    <t>C10</t>
  </si>
  <si>
    <t>C10010</t>
  </si>
  <si>
    <t>BA2570</t>
  </si>
  <si>
    <t>ammortamenti immobilizzazioni immateriali</t>
  </si>
  <si>
    <t>C10020</t>
  </si>
  <si>
    <t>BA2600</t>
  </si>
  <si>
    <t>ammortamenti fabbricati disponibili</t>
  </si>
  <si>
    <t>C10030</t>
  </si>
  <si>
    <t>BA2610</t>
  </si>
  <si>
    <t>ammortamenti fabbricati indisponibili</t>
  </si>
  <si>
    <t>C10040</t>
  </si>
  <si>
    <t>BA2620</t>
  </si>
  <si>
    <t>ammortamenti delle altre immobilizzazioni materiali</t>
  </si>
  <si>
    <t>C10TOT</t>
  </si>
  <si>
    <t xml:space="preserve">Totale ammortamenti_x000D_
</t>
  </si>
  <si>
    <t>C11</t>
  </si>
  <si>
    <t>C11010</t>
  </si>
  <si>
    <t>EA0280-EA0370-EA0410-EA0420-EA0430-EA0500-EA0510-EA0520-EA0530</t>
  </si>
  <si>
    <t>altri oneri straordinari</t>
  </si>
  <si>
    <t>C11TOT</t>
  </si>
  <si>
    <t>Totale sopravvenienze e insussustenze</t>
  </si>
  <si>
    <t>C12</t>
  </si>
  <si>
    <t>C12010</t>
  </si>
  <si>
    <t>CA0110+CA0150</t>
  </si>
  <si>
    <t>interessi passivi e altri oneri</t>
  </si>
  <si>
    <t>C12020</t>
  </si>
  <si>
    <t>DA0020+EA0270</t>
  </si>
  <si>
    <t>svalutazioni e minusvalenze</t>
  </si>
  <si>
    <t>C12TOT</t>
  </si>
  <si>
    <t>Totale oneri finanziari, svalutazioni, minusvalenze</t>
  </si>
  <si>
    <t>C13</t>
  </si>
  <si>
    <t>C13010</t>
  </si>
  <si>
    <t>BA2500</t>
  </si>
  <si>
    <t>oneri diversi di gestione</t>
  </si>
  <si>
    <t>C13020</t>
  </si>
  <si>
    <t>BA2630</t>
  </si>
  <si>
    <t>svalutazione immobilizzazioni e crediti</t>
  </si>
  <si>
    <t>C13030</t>
  </si>
  <si>
    <t>BA2710</t>
  </si>
  <si>
    <t>accantonamenti per rischi cause civili ed oneri processuali</t>
  </si>
  <si>
    <t>C13040</t>
  </si>
  <si>
    <t>BA2750</t>
  </si>
  <si>
    <t>altri accantonamenti per rischi</t>
  </si>
  <si>
    <t>C13050</t>
  </si>
  <si>
    <t>BA2751</t>
  </si>
  <si>
    <t>accantonamenti per interessi di mora</t>
  </si>
  <si>
    <t>C13060</t>
  </si>
  <si>
    <t>BA2890</t>
  </si>
  <si>
    <t>altri accantonamenti</t>
  </si>
  <si>
    <t>C13070</t>
  </si>
  <si>
    <t>YZ9999-YA0020-YA0040</t>
  </si>
  <si>
    <t>imposte e tasse al netto IRAP personale dipendente e per attività di libera professione</t>
  </si>
  <si>
    <t>C13080</t>
  </si>
  <si>
    <t>BA2884</t>
  </si>
  <si>
    <t>Acc. Incentivi funzioni tecniche art. 113 D.lgs 50/2016</t>
  </si>
  <si>
    <t>C13TOT</t>
  </si>
  <si>
    <t>Totale altri costi</t>
  </si>
  <si>
    <t>C14</t>
  </si>
  <si>
    <t>BA2770</t>
  </si>
  <si>
    <t>C14TOT</t>
  </si>
  <si>
    <t>Accantonamenti quote inutilizzate contributi vincolati</t>
  </si>
  <si>
    <t>C15</t>
  </si>
  <si>
    <t xml:space="preserve">C15TOT </t>
  </si>
  <si>
    <t>TOTALE COSTI da C1 a C14</t>
  </si>
  <si>
    <t>C16</t>
  </si>
  <si>
    <t>C16010</t>
  </si>
  <si>
    <t>Costo Figurativo_R16010</t>
  </si>
  <si>
    <t>Costi Figurativi per Acquisto Prestazioni da diversa articolazione aziendale</t>
  </si>
  <si>
    <t>C16020</t>
  </si>
  <si>
    <t>Costo Figurativo_R16020</t>
  </si>
  <si>
    <t>Costi Figurativi per utilizzo servizi sanitari, amministrativi e/o alberghieri da altra articolazione aziendale</t>
  </si>
  <si>
    <t xml:space="preserve">C16TOT </t>
  </si>
  <si>
    <t xml:space="preserve">Totale Costi Figurativi </t>
  </si>
  <si>
    <t>C17</t>
  </si>
  <si>
    <t>C17TOT</t>
  </si>
  <si>
    <t>TOTALE COSTI (C15+C16)</t>
  </si>
  <si>
    <t>RES</t>
  </si>
  <si>
    <t>RES999</t>
  </si>
  <si>
    <t>RISULTATO DI ESERCIZIO: sottosezioni R18  - C17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</si>
</sst>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b/>
      <sz val="10"/>
      <color rgb="FFFF0000"/>
      <name val="MS Sans Serif"/>
      <family val="2"/>
    </font>
    <font>
      <b/>
      <sz val="10"/>
      <color rgb="FF120000"/>
      <name val="MS Sans Serif"/>
      <family val="2"/>
    </font>
    <font>
      <sz val="8"/>
      <color rgb="FF080000"/>
      <name val="MS Sans Serif"/>
      <family val="2"/>
    </font>
    <font>
      <sz val="8.25"/>
      <color rgb="FFC0C0C0"/>
      <name val="MS Sans Serif"/>
      <family val="2"/>
    </font>
    <font>
      <sz val="8.25"/>
      <color rgb="FF000000"/>
      <name val="MS Sans Serif"/>
      <family val="2"/>
    </font>
    <font>
      <b/>
      <sz val="8.25"/>
      <color rgb="FFC0C0C0"/>
      <name val="MS Sans Serif"/>
      <family val="2"/>
    </font>
    <font>
      <b/>
      <sz val="8.25"/>
      <color rgb="FF000000"/>
      <name val="MS Sans Serif"/>
      <family val="2"/>
    </font>
    <font>
      <b/>
      <sz val="8.25"/>
      <color rgb="FFFF8400"/>
      <name val="MS Sans Serif"/>
      <family val="2"/>
    </font>
    <font>
      <b/>
      <sz val="8.25"/>
      <color rgb="FFFFFFFF"/>
      <name val="MS Sans Serif"/>
      <family val="2"/>
    </font>
    <font>
      <sz val="8.25"/>
      <color rgb="FF848484"/>
      <name val="MS Sans Serif"/>
      <family val="2"/>
    </font>
    <font>
      <sz val="8.25"/>
      <color rgb="FFC60000"/>
      <name val="MS Sans Serif"/>
      <family val="2"/>
    </font>
    <font>
      <sz val="8.25"/>
      <color rgb="FFC6C6C6"/>
      <name val="MS Sans Serif"/>
      <family val="2"/>
    </font>
    <font>
      <sz val="8.25"/>
      <color rgb="FF527C36"/>
      <name val="MS Sans Serif"/>
      <family val="2"/>
    </font>
    <font>
      <b/>
      <sz val="8.25"/>
      <color rgb="FF848484"/>
      <name val="MS Sans Serif"/>
      <family val="2"/>
    </font>
    <font>
      <b/>
      <sz val="8.25"/>
      <color rgb="FFC60000"/>
      <name val="MS Sans Serif"/>
      <family val="2"/>
    </font>
    <font>
      <sz val="8.25"/>
      <color rgb="FFFFFFFF"/>
      <name val="MS Sans Serif"/>
      <family val="2"/>
    </font>
    <font>
      <b/>
      <sz val="8.25"/>
      <color rgb="FFC6C6C6"/>
      <name val="MS Sans Serif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6C6C6"/>
        <bgColor indexed="64"/>
      </patternFill>
    </fill>
    <fill>
      <patternFill patternType="solid">
        <fgColor rgb="FFC6FFC6"/>
        <bgColor indexed="64"/>
      </patternFill>
    </fill>
    <fill>
      <patternFill patternType="solid">
        <fgColor rgb="FFFFFFC6"/>
        <bgColor indexed="64"/>
      </patternFill>
    </fill>
    <fill>
      <patternFill patternType="solid">
        <fgColor rgb="FF84848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27C3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1" xfId="0" quotePrefix="1" applyNumberFormat="1" applyFont="1" applyFill="1" applyBorder="1"/>
    <xf numFmtId="0" fontId="6" fillId="2" borderId="1" xfId="0" quotePrefix="1" applyNumberFormat="1" applyFont="1" applyFill="1" applyBorder="1"/>
    <xf numFmtId="0" fontId="7" fillId="2" borderId="1" xfId="0" quotePrefix="1" applyNumberFormat="1" applyFont="1" applyFill="1" applyBorder="1"/>
    <xf numFmtId="4" fontId="6" fillId="2" borderId="1" xfId="0" quotePrefix="1" applyNumberFormat="1" applyFont="1" applyFill="1" applyBorder="1"/>
    <xf numFmtId="4" fontId="6" fillId="3" borderId="1" xfId="0" quotePrefix="1" applyNumberFormat="1" applyFont="1" applyFill="1" applyBorder="1"/>
    <xf numFmtId="4" fontId="8" fillId="2" borderId="1" xfId="0" quotePrefix="1" applyNumberFormat="1" applyFont="1" applyFill="1" applyBorder="1"/>
    <xf numFmtId="4" fontId="8" fillId="3" borderId="1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2" borderId="1" xfId="0" quotePrefix="1" applyNumberFormat="1" applyFont="1" applyFill="1" applyBorder="1" applyAlignment="1">
      <alignment horizontal="center"/>
    </xf>
    <xf numFmtId="0" fontId="8" fillId="2" borderId="1" xfId="0" quotePrefix="1" applyNumberFormat="1" applyFont="1" applyFill="1" applyBorder="1"/>
    <xf numFmtId="4" fontId="8" fillId="4" borderId="1" xfId="0" quotePrefix="1" applyNumberFormat="1" applyFont="1" applyFill="1" applyBorder="1"/>
    <xf numFmtId="4" fontId="9" fillId="4" borderId="1" xfId="0" quotePrefix="1" applyNumberFormat="1" applyFont="1" applyFill="1" applyBorder="1"/>
    <xf numFmtId="0" fontId="10" fillId="6" borderId="1" xfId="0" quotePrefix="1" applyNumberFormat="1" applyFont="1" applyFill="1" applyBorder="1" applyAlignment="1">
      <alignment horizontal="center"/>
    </xf>
    <xf numFmtId="4" fontId="6" fillId="6" borderId="1" xfId="0" quotePrefix="1" applyNumberFormat="1" applyFont="1" applyFill="1" applyBorder="1"/>
    <xf numFmtId="4" fontId="11" fillId="6" borderId="1" xfId="0" quotePrefix="1" applyNumberFormat="1" applyFont="1" applyFill="1" applyBorder="1"/>
    <xf numFmtId="4" fontId="12" fillId="6" borderId="1" xfId="0" quotePrefix="1" applyNumberFormat="1" applyFont="1" applyFill="1" applyBorder="1"/>
    <xf numFmtId="0" fontId="10" fillId="8" borderId="1" xfId="0" quotePrefix="1" applyNumberFormat="1" applyFont="1" applyFill="1" applyBorder="1" applyAlignment="1">
      <alignment horizontal="center"/>
    </xf>
    <xf numFmtId="0" fontId="6" fillId="2" borderId="1" xfId="0" quotePrefix="1" applyNumberFormat="1" applyFont="1" applyFill="1" applyBorder="1" applyAlignment="1">
      <alignment horizontal="center"/>
    </xf>
    <xf numFmtId="0" fontId="6" fillId="7" borderId="1" xfId="0" quotePrefix="1" applyNumberFormat="1" applyFont="1" applyFill="1" applyBorder="1"/>
    <xf numFmtId="4" fontId="13" fillId="3" borderId="1" xfId="0" quotePrefix="1" applyNumberFormat="1" applyFont="1" applyFill="1" applyBorder="1"/>
    <xf numFmtId="4" fontId="6" fillId="5" borderId="1" xfId="0" applyNumberFormat="1" applyFont="1" applyFill="1" applyBorder="1"/>
    <xf numFmtId="4" fontId="6" fillId="4" borderId="1" xfId="0" applyNumberFormat="1" applyFont="1" applyFill="1" applyBorder="1"/>
    <xf numFmtId="4" fontId="6" fillId="2" borderId="1" xfId="0" applyNumberFormat="1" applyFont="1" applyFill="1" applyBorder="1"/>
    <xf numFmtId="4" fontId="8" fillId="2" borderId="1" xfId="0" applyNumberFormat="1" applyFont="1" applyFill="1" applyBorder="1"/>
    <xf numFmtId="4" fontId="6" fillId="5" borderId="1" xfId="0" quotePrefix="1" applyNumberFormat="1" applyFont="1" applyFill="1" applyBorder="1"/>
    <xf numFmtId="0" fontId="14" fillId="8" borderId="1" xfId="0" quotePrefix="1" applyNumberFormat="1" applyFont="1" applyFill="1" applyBorder="1"/>
    <xf numFmtId="0" fontId="10" fillId="8" borderId="1" xfId="0" quotePrefix="1" applyNumberFormat="1" applyFont="1" applyFill="1" applyBorder="1"/>
    <xf numFmtId="4" fontId="15" fillId="6" borderId="1" xfId="0" quotePrefix="1" applyNumberFormat="1" applyFont="1" applyFill="1" applyBorder="1"/>
    <xf numFmtId="4" fontId="16" fillId="6" borderId="1" xfId="0" quotePrefix="1" applyNumberFormat="1" applyFont="1" applyFill="1" applyBorder="1"/>
    <xf numFmtId="0" fontId="17" fillId="7" borderId="1" xfId="0" quotePrefix="1" applyNumberFormat="1" applyFont="1" applyFill="1" applyBorder="1"/>
    <xf numFmtId="0" fontId="11" fillId="6" borderId="1" xfId="0" quotePrefix="1" applyNumberFormat="1" applyFont="1" applyFill="1" applyBorder="1"/>
    <xf numFmtId="0" fontId="10" fillId="6" borderId="1" xfId="0" quotePrefix="1" applyNumberFormat="1" applyFont="1" applyFill="1" applyBorder="1"/>
    <xf numFmtId="4" fontId="6" fillId="4" borderId="1" xfId="0" quotePrefix="1" applyNumberFormat="1" applyFont="1" applyFill="1" applyBorder="1"/>
    <xf numFmtId="0" fontId="8" fillId="2" borderId="1" xfId="0" quotePrefix="1" applyNumberFormat="1" applyFont="1" applyFill="1" applyBorder="1" applyAlignment="1">
      <alignment wrapText="1"/>
    </xf>
    <xf numFmtId="0" fontId="6" fillId="7" borderId="1" xfId="0" quotePrefix="1" applyNumberFormat="1" applyFont="1" applyFill="1" applyBorder="1" applyAlignment="1">
      <alignment wrapText="1"/>
    </xf>
    <xf numFmtId="4" fontId="18" fillId="3" borderId="1" xfId="0" quotePrefix="1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8"/>
  <sheetViews>
    <sheetView tabSelected="1" workbookViewId="0">
      <selection activeCell="A6" sqref="A6:M178"/>
    </sheetView>
  </sheetViews>
  <sheetFormatPr defaultRowHeight="15" x14ac:dyDescent="0.25"/>
  <cols>
    <col min="1" max="1" width="9.85546875" style="1" customWidth="1"/>
    <col min="2" max="2" width="12.5703125" style="1" customWidth="1"/>
    <col min="3" max="3" width="79.5703125" style="1" customWidth="1"/>
    <col min="4" max="4" width="68" style="1" customWidth="1"/>
    <col min="5" max="5" width="14.5703125" style="1" hidden="1" customWidth="1"/>
    <col min="6" max="6" width="17.5703125" style="1" customWidth="1"/>
    <col min="7" max="7" width="21.42578125" style="1" customWidth="1"/>
    <col min="8" max="9" width="14.5703125" style="1" customWidth="1"/>
    <col min="10" max="10" width="22.5703125" style="1" customWidth="1"/>
    <col min="11" max="11" width="18.42578125" style="1" customWidth="1"/>
    <col min="12" max="12" width="14.7109375" style="1" bestFit="1" customWidth="1"/>
    <col min="13" max="13" width="14.140625" style="1" bestFit="1" customWidth="1"/>
    <col min="14" max="16384" width="9.140625" style="1"/>
  </cols>
  <sheetData>
    <row r="1" spans="1:13" x14ac:dyDescent="0.25">
      <c r="B1" s="2"/>
    </row>
    <row r="2" spans="1:13" x14ac:dyDescent="0.25">
      <c r="C2" s="3" t="s">
        <v>0</v>
      </c>
    </row>
    <row r="3" spans="1:13" x14ac:dyDescent="0.25">
      <c r="C3" s="4" t="s">
        <v>1</v>
      </c>
    </row>
    <row r="4" spans="1:13" x14ac:dyDescent="0.25">
      <c r="C4" s="5">
        <v>10023</v>
      </c>
      <c r="G4" s="5" t="s">
        <v>2</v>
      </c>
    </row>
    <row r="6" spans="1:13" x14ac:dyDescent="0.25">
      <c r="A6" s="6" t="s">
        <v>3</v>
      </c>
      <c r="B6" s="7" t="s">
        <v>3</v>
      </c>
      <c r="C6" s="8" t="s">
        <v>3</v>
      </c>
      <c r="D6" s="8" t="s">
        <v>3</v>
      </c>
      <c r="E6" s="9" t="s">
        <v>3</v>
      </c>
      <c r="F6" s="9" t="s">
        <v>3</v>
      </c>
      <c r="G6" s="10" t="s">
        <v>3</v>
      </c>
      <c r="H6" s="10" t="s">
        <v>3</v>
      </c>
      <c r="I6" s="10" t="s">
        <v>3</v>
      </c>
      <c r="J6" s="10" t="s">
        <v>3</v>
      </c>
      <c r="K6" s="10" t="s">
        <v>3</v>
      </c>
      <c r="L6" s="10" t="s">
        <v>3</v>
      </c>
      <c r="M6" s="11" t="s">
        <v>3</v>
      </c>
    </row>
    <row r="7" spans="1:13" x14ac:dyDescent="0.25">
      <c r="A7" s="6" t="s">
        <v>3</v>
      </c>
      <c r="B7" s="7" t="s">
        <v>3</v>
      </c>
      <c r="C7" s="6" t="s">
        <v>3</v>
      </c>
      <c r="D7" s="6" t="s">
        <v>3</v>
      </c>
      <c r="E7" s="9" t="s">
        <v>3</v>
      </c>
      <c r="F7" s="11" t="s">
        <v>4</v>
      </c>
      <c r="G7" s="12" t="s">
        <v>5</v>
      </c>
      <c r="H7" s="13"/>
      <c r="I7" s="13"/>
      <c r="J7" s="13"/>
      <c r="K7" s="13"/>
      <c r="L7" s="13"/>
      <c r="M7" s="11" t="s">
        <v>3</v>
      </c>
    </row>
    <row r="8" spans="1:13" x14ac:dyDescent="0.25">
      <c r="A8" s="14" t="s">
        <v>6</v>
      </c>
      <c r="B8" s="7" t="s">
        <v>3</v>
      </c>
      <c r="C8" s="7" t="s">
        <v>3</v>
      </c>
      <c r="D8" s="7" t="s">
        <v>3</v>
      </c>
      <c r="E8" s="9" t="s">
        <v>3</v>
      </c>
      <c r="F8" s="11" t="s">
        <v>7</v>
      </c>
      <c r="G8" s="12" t="s">
        <v>1</v>
      </c>
      <c r="H8" s="13"/>
      <c r="I8" s="13"/>
      <c r="J8" s="12" t="s">
        <v>8</v>
      </c>
      <c r="K8" s="13"/>
      <c r="L8" s="13"/>
      <c r="M8" s="11" t="s">
        <v>3</v>
      </c>
    </row>
    <row r="9" spans="1:13" x14ac:dyDescent="0.25">
      <c r="A9" s="13"/>
      <c r="B9" s="15" t="s">
        <v>9</v>
      </c>
      <c r="C9" s="15" t="s">
        <v>10</v>
      </c>
      <c r="D9" s="15" t="s">
        <v>11</v>
      </c>
      <c r="E9" s="11" t="s">
        <v>12</v>
      </c>
      <c r="F9" s="11" t="s">
        <v>13</v>
      </c>
      <c r="G9" s="11" t="s">
        <v>14</v>
      </c>
      <c r="H9" s="16" t="s">
        <v>15</v>
      </c>
      <c r="I9" s="11" t="s">
        <v>14</v>
      </c>
      <c r="J9" s="11" t="s">
        <v>3</v>
      </c>
      <c r="K9" s="16" t="s">
        <v>16</v>
      </c>
      <c r="L9" s="11" t="s">
        <v>14</v>
      </c>
      <c r="M9" s="11" t="s">
        <v>3</v>
      </c>
    </row>
    <row r="10" spans="1:13" x14ac:dyDescent="0.25">
      <c r="A10" s="6" t="s">
        <v>3</v>
      </c>
      <c r="B10" s="7" t="s">
        <v>3</v>
      </c>
      <c r="C10" s="6" t="s">
        <v>3</v>
      </c>
      <c r="D10" s="6" t="s">
        <v>3</v>
      </c>
      <c r="E10" s="9" t="s">
        <v>3</v>
      </c>
      <c r="F10" s="11" t="s">
        <v>17</v>
      </c>
      <c r="G10" s="11" t="s">
        <v>18</v>
      </c>
      <c r="H10" s="16" t="s">
        <v>19</v>
      </c>
      <c r="I10" s="11" t="s">
        <v>1</v>
      </c>
      <c r="J10" s="11" t="s">
        <v>8</v>
      </c>
      <c r="K10" s="16" t="s">
        <v>20</v>
      </c>
      <c r="L10" s="11" t="s">
        <v>8</v>
      </c>
      <c r="M10" s="11" t="s">
        <v>21</v>
      </c>
    </row>
    <row r="11" spans="1:13" x14ac:dyDescent="0.25">
      <c r="A11" s="8" t="s">
        <v>3</v>
      </c>
      <c r="B11" s="7" t="s">
        <v>3</v>
      </c>
      <c r="C11" s="6" t="s">
        <v>3</v>
      </c>
      <c r="D11" s="6" t="s">
        <v>3</v>
      </c>
      <c r="E11" s="9" t="s">
        <v>3</v>
      </c>
      <c r="F11" s="11" t="s">
        <v>3</v>
      </c>
      <c r="G11" s="11" t="s">
        <v>1</v>
      </c>
      <c r="H11" s="16" t="s">
        <v>22</v>
      </c>
      <c r="I11" s="9" t="s">
        <v>3</v>
      </c>
      <c r="J11" s="9" t="s">
        <v>3</v>
      </c>
      <c r="K11" s="16" t="s">
        <v>22</v>
      </c>
      <c r="L11" s="9" t="s">
        <v>3</v>
      </c>
      <c r="M11" s="11" t="s">
        <v>23</v>
      </c>
    </row>
    <row r="12" spans="1:13" x14ac:dyDescent="0.25">
      <c r="A12" s="8" t="s">
        <v>3</v>
      </c>
      <c r="B12" s="7" t="s">
        <v>3</v>
      </c>
      <c r="C12" s="6" t="s">
        <v>3</v>
      </c>
      <c r="D12" s="8" t="s">
        <v>3</v>
      </c>
      <c r="E12" s="9" t="s">
        <v>3</v>
      </c>
      <c r="F12" s="11" t="s">
        <v>24</v>
      </c>
      <c r="G12" s="11" t="s">
        <v>25</v>
      </c>
      <c r="H12" s="17" t="s">
        <v>26</v>
      </c>
      <c r="I12" s="11" t="s">
        <v>27</v>
      </c>
      <c r="J12" s="11" t="s">
        <v>28</v>
      </c>
      <c r="K12" s="17" t="s">
        <v>29</v>
      </c>
      <c r="L12" s="11" t="s">
        <v>30</v>
      </c>
      <c r="M12" s="11" t="s">
        <v>3</v>
      </c>
    </row>
    <row r="13" spans="1:13" x14ac:dyDescent="0.25">
      <c r="A13" s="18" t="s">
        <v>31</v>
      </c>
      <c r="B13" s="13"/>
      <c r="C13" s="13"/>
      <c r="D13" s="13"/>
      <c r="E13" s="19" t="s">
        <v>3</v>
      </c>
      <c r="F13" s="20" t="s">
        <v>3</v>
      </c>
      <c r="G13" s="20" t="s">
        <v>3</v>
      </c>
      <c r="H13" s="20" t="s">
        <v>3</v>
      </c>
      <c r="I13" s="20" t="s">
        <v>3</v>
      </c>
      <c r="J13" s="20" t="s">
        <v>3</v>
      </c>
      <c r="K13" s="20" t="s">
        <v>3</v>
      </c>
      <c r="L13" s="20" t="s">
        <v>3</v>
      </c>
      <c r="M13" s="21" t="s">
        <v>3</v>
      </c>
    </row>
    <row r="14" spans="1:13" x14ac:dyDescent="0.25">
      <c r="A14" s="22" t="s">
        <v>32</v>
      </c>
      <c r="B14" s="13"/>
      <c r="C14" s="13"/>
      <c r="D14" s="13"/>
      <c r="E14" s="19" t="s">
        <v>3</v>
      </c>
      <c r="F14" s="20" t="s">
        <v>3</v>
      </c>
      <c r="G14" s="20" t="s">
        <v>3</v>
      </c>
      <c r="H14" s="20" t="s">
        <v>3</v>
      </c>
      <c r="I14" s="20" t="s">
        <v>3</v>
      </c>
      <c r="J14" s="20" t="s">
        <v>3</v>
      </c>
      <c r="K14" s="20" t="s">
        <v>3</v>
      </c>
      <c r="L14" s="20" t="s">
        <v>3</v>
      </c>
      <c r="M14" s="21" t="s">
        <v>3</v>
      </c>
    </row>
    <row r="15" spans="1:13" x14ac:dyDescent="0.25">
      <c r="A15" s="23" t="s">
        <v>33</v>
      </c>
      <c r="B15" s="24" t="s">
        <v>34</v>
      </c>
      <c r="C15" s="24" t="s">
        <v>35</v>
      </c>
      <c r="D15" s="24" t="s">
        <v>36</v>
      </c>
      <c r="E15" s="25" t="s">
        <v>3</v>
      </c>
      <c r="F15" s="26">
        <v>0</v>
      </c>
      <c r="G15" s="26">
        <v>34255969.710000001</v>
      </c>
      <c r="H15" s="27">
        <v>0</v>
      </c>
      <c r="I15" s="28">
        <f>G15+H15</f>
        <v>34255969.710000001</v>
      </c>
      <c r="J15" s="26">
        <v>0</v>
      </c>
      <c r="K15" s="27">
        <v>0</v>
      </c>
      <c r="L15" s="29">
        <f>J15+K15</f>
        <v>0</v>
      </c>
      <c r="M15" s="29">
        <f>F15-H15-K15</f>
        <v>0</v>
      </c>
    </row>
    <row r="16" spans="1:13" x14ac:dyDescent="0.25">
      <c r="A16" s="13"/>
      <c r="B16" s="24" t="s">
        <v>37</v>
      </c>
      <c r="C16" s="24" t="s">
        <v>38</v>
      </c>
      <c r="D16" s="24" t="s">
        <v>39</v>
      </c>
      <c r="E16" s="30" t="s">
        <v>3</v>
      </c>
      <c r="F16" s="26">
        <v>0</v>
      </c>
      <c r="G16" s="26">
        <v>2029785</v>
      </c>
      <c r="H16" s="27">
        <v>0</v>
      </c>
      <c r="I16" s="28">
        <f>G16+H16</f>
        <v>2029785</v>
      </c>
      <c r="J16" s="26">
        <v>24653207.640000001</v>
      </c>
      <c r="K16" s="27">
        <v>0</v>
      </c>
      <c r="L16" s="29">
        <f>J16+K16</f>
        <v>24653207.640000001</v>
      </c>
      <c r="M16" s="29">
        <f>F16-H16-K16</f>
        <v>0</v>
      </c>
    </row>
    <row r="17" spans="1:13" x14ac:dyDescent="0.25">
      <c r="A17" s="13"/>
      <c r="B17" s="8" t="s">
        <v>3</v>
      </c>
      <c r="C17" s="15" t="s">
        <v>40</v>
      </c>
      <c r="D17" s="15" t="s">
        <v>41</v>
      </c>
      <c r="E17" s="29" t="e">
        <f>E15+E16</f>
        <v>#VALUE!</v>
      </c>
      <c r="F17" s="29">
        <f>F15+F16</f>
        <v>0</v>
      </c>
      <c r="G17" s="29">
        <f>G15+G16</f>
        <v>36285754.710000001</v>
      </c>
      <c r="H17" s="29">
        <f>H15+H16</f>
        <v>0</v>
      </c>
      <c r="I17" s="28">
        <f>G17+H17</f>
        <v>36285754.710000001</v>
      </c>
      <c r="J17" s="29">
        <f>J15+J16</f>
        <v>24653207.640000001</v>
      </c>
      <c r="K17" s="29">
        <f>K15+K16</f>
        <v>0</v>
      </c>
      <c r="L17" s="29">
        <f>J17+K17</f>
        <v>24653207.640000001</v>
      </c>
      <c r="M17" s="29">
        <f>F17-H17-K17</f>
        <v>0</v>
      </c>
    </row>
    <row r="18" spans="1:13" x14ac:dyDescent="0.25">
      <c r="A18" s="23" t="s">
        <v>42</v>
      </c>
      <c r="B18" s="24" t="s">
        <v>43</v>
      </c>
      <c r="C18" s="24" t="s">
        <v>44</v>
      </c>
      <c r="D18" s="24" t="s">
        <v>45</v>
      </c>
      <c r="E18" s="25" t="s">
        <v>3</v>
      </c>
      <c r="F18" s="26">
        <v>0</v>
      </c>
      <c r="G18" s="26">
        <v>16661158.91</v>
      </c>
      <c r="H18" s="27">
        <v>0</v>
      </c>
      <c r="I18" s="28">
        <f>G18+H18</f>
        <v>16661158.91</v>
      </c>
      <c r="J18" s="26">
        <v>13402083.25</v>
      </c>
      <c r="K18" s="27">
        <v>0</v>
      </c>
      <c r="L18" s="29">
        <f>J18+K18</f>
        <v>13402083.25</v>
      </c>
      <c r="M18" s="29">
        <f>F18-H18-K18</f>
        <v>0</v>
      </c>
    </row>
    <row r="19" spans="1:13" x14ac:dyDescent="0.25">
      <c r="A19" s="13"/>
      <c r="B19" s="24" t="s">
        <v>46</v>
      </c>
      <c r="C19" s="24" t="s">
        <v>47</v>
      </c>
      <c r="D19" s="24" t="s">
        <v>48</v>
      </c>
      <c r="E19" s="30" t="s">
        <v>3</v>
      </c>
      <c r="F19" s="26">
        <v>0</v>
      </c>
      <c r="G19" s="26">
        <v>4229989.13</v>
      </c>
      <c r="H19" s="27">
        <v>0</v>
      </c>
      <c r="I19" s="28">
        <f>G19+H19</f>
        <v>4229989.13</v>
      </c>
      <c r="J19" s="26">
        <v>3613339.94</v>
      </c>
      <c r="K19" s="27">
        <v>0</v>
      </c>
      <c r="L19" s="29">
        <f>J19+K19</f>
        <v>3613339.94</v>
      </c>
      <c r="M19" s="29">
        <f>F19-H19-K19</f>
        <v>0</v>
      </c>
    </row>
    <row r="20" spans="1:13" x14ac:dyDescent="0.25">
      <c r="A20" s="13"/>
      <c r="B20" s="24" t="s">
        <v>49</v>
      </c>
      <c r="C20" s="24" t="s">
        <v>50</v>
      </c>
      <c r="D20" s="24" t="s">
        <v>51</v>
      </c>
      <c r="E20" s="25" t="s">
        <v>3</v>
      </c>
      <c r="F20" s="26">
        <v>0</v>
      </c>
      <c r="G20" s="26">
        <v>0</v>
      </c>
      <c r="H20" s="27">
        <v>0</v>
      </c>
      <c r="I20" s="28">
        <f>G20+H20</f>
        <v>0</v>
      </c>
      <c r="J20" s="26">
        <v>0</v>
      </c>
      <c r="K20" s="27">
        <v>0</v>
      </c>
      <c r="L20" s="29">
        <f>J20+K20</f>
        <v>0</v>
      </c>
      <c r="M20" s="29">
        <f>F20-H20-K20</f>
        <v>0</v>
      </c>
    </row>
    <row r="21" spans="1:13" x14ac:dyDescent="0.25">
      <c r="A21" s="13"/>
      <c r="B21" s="24" t="s">
        <v>52</v>
      </c>
      <c r="C21" s="24" t="s">
        <v>53</v>
      </c>
      <c r="D21" s="24" t="s">
        <v>54</v>
      </c>
      <c r="E21" s="30" t="s">
        <v>3</v>
      </c>
      <c r="F21" s="26">
        <v>0</v>
      </c>
      <c r="G21" s="26">
        <v>0</v>
      </c>
      <c r="H21" s="27">
        <v>0</v>
      </c>
      <c r="I21" s="28">
        <f>G21+H21</f>
        <v>0</v>
      </c>
      <c r="J21" s="26">
        <v>0</v>
      </c>
      <c r="K21" s="27">
        <v>0</v>
      </c>
      <c r="L21" s="29">
        <f>J21+K21</f>
        <v>0</v>
      </c>
      <c r="M21" s="29">
        <f>F21-H21-K21</f>
        <v>0</v>
      </c>
    </row>
    <row r="22" spans="1:13" x14ac:dyDescent="0.25">
      <c r="A22" s="13"/>
      <c r="B22" s="15" t="s">
        <v>3</v>
      </c>
      <c r="C22" s="15" t="s">
        <v>55</v>
      </c>
      <c r="D22" s="15" t="s">
        <v>56</v>
      </c>
      <c r="E22" s="29" t="e">
        <f>E19+E21</f>
        <v>#VALUE!</v>
      </c>
      <c r="F22" s="29">
        <f>F18+F19+F20+F21</f>
        <v>0</v>
      </c>
      <c r="G22" s="29">
        <f>G18+G19+G20+G21</f>
        <v>20891148.039999999</v>
      </c>
      <c r="H22" s="29">
        <f>H18+H19+H20+H21</f>
        <v>0</v>
      </c>
      <c r="I22" s="28">
        <f>G22+H22</f>
        <v>20891148.039999999</v>
      </c>
      <c r="J22" s="29">
        <f>J18+J19+J20+J21</f>
        <v>17015423.190000001</v>
      </c>
      <c r="K22" s="29">
        <f>K18+K19+K20+K21</f>
        <v>0</v>
      </c>
      <c r="L22" s="29">
        <f>J22+K22</f>
        <v>17015423.190000001</v>
      </c>
      <c r="M22" s="29">
        <f>F22-H22-K22</f>
        <v>0</v>
      </c>
    </row>
    <row r="23" spans="1:13" x14ac:dyDescent="0.25">
      <c r="A23" s="23" t="s">
        <v>57</v>
      </c>
      <c r="B23" s="24" t="s">
        <v>58</v>
      </c>
      <c r="C23" s="24" t="s">
        <v>59</v>
      </c>
      <c r="D23" s="24" t="s">
        <v>60</v>
      </c>
      <c r="E23" s="25" t="s">
        <v>3</v>
      </c>
      <c r="F23" s="26">
        <v>0</v>
      </c>
      <c r="G23" s="26">
        <v>2410300</v>
      </c>
      <c r="H23" s="27">
        <v>0</v>
      </c>
      <c r="I23" s="28">
        <f>G23+H23</f>
        <v>2410300</v>
      </c>
      <c r="J23" s="26">
        <v>0</v>
      </c>
      <c r="K23" s="27">
        <v>0</v>
      </c>
      <c r="L23" s="29">
        <f>J23+K23</f>
        <v>0</v>
      </c>
      <c r="M23" s="29">
        <f>F23-H23-K23</f>
        <v>0</v>
      </c>
    </row>
    <row r="24" spans="1:13" x14ac:dyDescent="0.25">
      <c r="A24" s="13"/>
      <c r="B24" s="24" t="s">
        <v>61</v>
      </c>
      <c r="C24" s="24" t="s">
        <v>62</v>
      </c>
      <c r="D24" s="24" t="s">
        <v>63</v>
      </c>
      <c r="E24" s="30" t="s">
        <v>3</v>
      </c>
      <c r="F24" s="26">
        <v>0</v>
      </c>
      <c r="G24" s="26">
        <v>179517.15</v>
      </c>
      <c r="H24" s="27">
        <v>0</v>
      </c>
      <c r="I24" s="28">
        <f>G24+H24</f>
        <v>179517.15</v>
      </c>
      <c r="J24" s="26">
        <v>0</v>
      </c>
      <c r="K24" s="27">
        <v>0</v>
      </c>
      <c r="L24" s="29">
        <f>J24+K24</f>
        <v>0</v>
      </c>
      <c r="M24" s="29">
        <f>F24-H24-K24</f>
        <v>0</v>
      </c>
    </row>
    <row r="25" spans="1:13" x14ac:dyDescent="0.25">
      <c r="A25" s="13"/>
      <c r="B25" s="24" t="s">
        <v>64</v>
      </c>
      <c r="C25" s="24" t="s">
        <v>65</v>
      </c>
      <c r="D25" s="24" t="s">
        <v>66</v>
      </c>
      <c r="E25" s="30" t="s">
        <v>3</v>
      </c>
      <c r="F25" s="26">
        <v>0</v>
      </c>
      <c r="G25" s="26">
        <v>0</v>
      </c>
      <c r="H25" s="27">
        <v>0</v>
      </c>
      <c r="I25" s="28">
        <f>G25+H25</f>
        <v>0</v>
      </c>
      <c r="J25" s="26">
        <v>0</v>
      </c>
      <c r="K25" s="27">
        <v>0</v>
      </c>
      <c r="L25" s="28">
        <f>J25+K25</f>
        <v>0</v>
      </c>
      <c r="M25" s="28">
        <f>F25-H25-K25</f>
        <v>0</v>
      </c>
    </row>
    <row r="26" spans="1:13" x14ac:dyDescent="0.25">
      <c r="A26" s="13"/>
      <c r="B26" s="15" t="s">
        <v>3</v>
      </c>
      <c r="C26" s="15" t="s">
        <v>67</v>
      </c>
      <c r="D26" s="15" t="s">
        <v>68</v>
      </c>
      <c r="E26" s="29" t="e">
        <f>E24+E25</f>
        <v>#VALUE!</v>
      </c>
      <c r="F26" s="29">
        <f>F23+F24+F25</f>
        <v>0</v>
      </c>
      <c r="G26" s="29">
        <f>G23+G24+G25</f>
        <v>2589817.15</v>
      </c>
      <c r="H26" s="29">
        <f>H23+H24+H25</f>
        <v>0</v>
      </c>
      <c r="I26" s="29">
        <f>G26+H26</f>
        <v>2589817.15</v>
      </c>
      <c r="J26" s="29">
        <f>J23+J24+J25</f>
        <v>0</v>
      </c>
      <c r="K26" s="29">
        <f>K23+K24+K25</f>
        <v>0</v>
      </c>
      <c r="L26" s="29">
        <f>J26+K26</f>
        <v>0</v>
      </c>
      <c r="M26" s="29">
        <f>F26-H26-K26</f>
        <v>0</v>
      </c>
    </row>
    <row r="27" spans="1:13" x14ac:dyDescent="0.25">
      <c r="A27" s="23" t="s">
        <v>69</v>
      </c>
      <c r="B27" s="24" t="s">
        <v>70</v>
      </c>
      <c r="C27" s="24" t="s">
        <v>71</v>
      </c>
      <c r="D27" s="24" t="s">
        <v>72</v>
      </c>
      <c r="E27" s="25" t="s">
        <v>3</v>
      </c>
      <c r="F27" s="26">
        <v>0</v>
      </c>
      <c r="G27" s="26">
        <v>3579146.82</v>
      </c>
      <c r="H27" s="27">
        <v>0</v>
      </c>
      <c r="I27" s="28">
        <f>G27+H27</f>
        <v>3579146.82</v>
      </c>
      <c r="J27" s="26">
        <v>51592289.969999999</v>
      </c>
      <c r="K27" s="27">
        <v>0</v>
      </c>
      <c r="L27" s="29">
        <f>J27+K27</f>
        <v>51592289.969999999</v>
      </c>
      <c r="M27" s="29">
        <f>F27-H27-K27</f>
        <v>0</v>
      </c>
    </row>
    <row r="28" spans="1:13" x14ac:dyDescent="0.25">
      <c r="A28" s="13"/>
      <c r="B28" s="24" t="s">
        <v>73</v>
      </c>
      <c r="C28" s="24" t="s">
        <v>74</v>
      </c>
      <c r="D28" s="24" t="s">
        <v>75</v>
      </c>
      <c r="E28" s="30" t="s">
        <v>3</v>
      </c>
      <c r="F28" s="26">
        <v>0</v>
      </c>
      <c r="G28" s="26">
        <v>155402.41</v>
      </c>
      <c r="H28" s="27">
        <v>0</v>
      </c>
      <c r="I28" s="28">
        <f>G28+H28</f>
        <v>155402.41</v>
      </c>
      <c r="J28" s="26">
        <v>1005801.07</v>
      </c>
      <c r="K28" s="27">
        <v>0</v>
      </c>
      <c r="L28" s="29">
        <f>J28+K28</f>
        <v>1005801.07</v>
      </c>
      <c r="M28" s="29">
        <f>F28-H28-K28</f>
        <v>0</v>
      </c>
    </row>
    <row r="29" spans="1:13" x14ac:dyDescent="0.25">
      <c r="A29" s="13"/>
      <c r="B29" s="24" t="s">
        <v>76</v>
      </c>
      <c r="C29" s="24" t="s">
        <v>77</v>
      </c>
      <c r="D29" s="24" t="s">
        <v>78</v>
      </c>
      <c r="E29" s="30" t="s">
        <v>3</v>
      </c>
      <c r="F29" s="26">
        <v>0</v>
      </c>
      <c r="G29" s="26">
        <v>0</v>
      </c>
      <c r="H29" s="27">
        <v>0</v>
      </c>
      <c r="I29" s="28">
        <f>G29+H29</f>
        <v>0</v>
      </c>
      <c r="J29" s="26">
        <v>0</v>
      </c>
      <c r="K29" s="27">
        <v>0</v>
      </c>
      <c r="L29" s="28">
        <f>J29+K29</f>
        <v>0</v>
      </c>
      <c r="M29" s="28">
        <f>F29-H29-K29</f>
        <v>0</v>
      </c>
    </row>
    <row r="30" spans="1:13" x14ac:dyDescent="0.25">
      <c r="A30" s="13"/>
      <c r="B30" s="15" t="s">
        <v>3</v>
      </c>
      <c r="C30" s="15" t="s">
        <v>79</v>
      </c>
      <c r="D30" s="15" t="s">
        <v>80</v>
      </c>
      <c r="E30" s="29" t="e">
        <f>E28+E29</f>
        <v>#VALUE!</v>
      </c>
      <c r="F30" s="29">
        <f>F27+F28+F29</f>
        <v>0</v>
      </c>
      <c r="G30" s="29">
        <f>G27+G28+G29</f>
        <v>3734549.23</v>
      </c>
      <c r="H30" s="29">
        <f>H27+H28+H29</f>
        <v>0</v>
      </c>
      <c r="I30" s="29">
        <f>G30+H30</f>
        <v>3734549.23</v>
      </c>
      <c r="J30" s="29">
        <f>J27+J28+J29</f>
        <v>52598091.039999999</v>
      </c>
      <c r="K30" s="29">
        <f>K27+K28+K29</f>
        <v>0</v>
      </c>
      <c r="L30" s="29">
        <f>J30+K30</f>
        <v>52598091.039999999</v>
      </c>
      <c r="M30" s="29">
        <f>F30-H30-K30</f>
        <v>0</v>
      </c>
    </row>
    <row r="31" spans="1:13" x14ac:dyDescent="0.25">
      <c r="A31" s="23" t="s">
        <v>81</v>
      </c>
      <c r="B31" s="24" t="s">
        <v>82</v>
      </c>
      <c r="C31" s="24" t="s">
        <v>83</v>
      </c>
      <c r="D31" s="24" t="s">
        <v>84</v>
      </c>
      <c r="E31" s="25" t="s">
        <v>3</v>
      </c>
      <c r="F31" s="26">
        <v>0</v>
      </c>
      <c r="G31" s="26">
        <v>0</v>
      </c>
      <c r="H31" s="27">
        <v>0</v>
      </c>
      <c r="I31" s="28">
        <f>G31+H31</f>
        <v>0</v>
      </c>
      <c r="J31" s="26">
        <v>0</v>
      </c>
      <c r="K31" s="27">
        <v>0</v>
      </c>
      <c r="L31" s="29">
        <f>J31+K31</f>
        <v>0</v>
      </c>
      <c r="M31" s="29">
        <f>F31-H31-K31</f>
        <v>0</v>
      </c>
    </row>
    <row r="32" spans="1:13" x14ac:dyDescent="0.25">
      <c r="A32" s="13"/>
      <c r="B32" s="24" t="s">
        <v>85</v>
      </c>
      <c r="C32" s="24" t="s">
        <v>86</v>
      </c>
      <c r="D32" s="24" t="s">
        <v>87</v>
      </c>
      <c r="E32" s="25" t="s">
        <v>3</v>
      </c>
      <c r="F32" s="26">
        <v>0</v>
      </c>
      <c r="G32" s="26">
        <v>0</v>
      </c>
      <c r="H32" s="27">
        <v>0</v>
      </c>
      <c r="I32" s="28">
        <f>G32+H32</f>
        <v>0</v>
      </c>
      <c r="J32" s="26">
        <v>0</v>
      </c>
      <c r="K32" s="27">
        <v>0</v>
      </c>
      <c r="L32" s="29">
        <f>J32+K32</f>
        <v>0</v>
      </c>
      <c r="M32" s="29">
        <f>F32-H32-K32</f>
        <v>0</v>
      </c>
    </row>
    <row r="33" spans="1:13" x14ac:dyDescent="0.25">
      <c r="A33" s="13"/>
      <c r="B33" s="24" t="s">
        <v>88</v>
      </c>
      <c r="C33" s="24" t="s">
        <v>89</v>
      </c>
      <c r="D33" s="24" t="s">
        <v>90</v>
      </c>
      <c r="E33" s="30" t="s">
        <v>3</v>
      </c>
      <c r="F33" s="26">
        <v>0</v>
      </c>
      <c r="G33" s="26">
        <v>0</v>
      </c>
      <c r="H33" s="27">
        <v>0</v>
      </c>
      <c r="I33" s="28">
        <f>G33+H33</f>
        <v>0</v>
      </c>
      <c r="J33" s="26">
        <v>0</v>
      </c>
      <c r="K33" s="27">
        <v>0</v>
      </c>
      <c r="L33" s="29">
        <f>J33+K33</f>
        <v>0</v>
      </c>
      <c r="M33" s="29">
        <f>F33-H33-K33</f>
        <v>0</v>
      </c>
    </row>
    <row r="34" spans="1:13" x14ac:dyDescent="0.25">
      <c r="A34" s="13"/>
      <c r="B34" s="24" t="s">
        <v>91</v>
      </c>
      <c r="C34" s="24" t="s">
        <v>92</v>
      </c>
      <c r="D34" s="24" t="s">
        <v>93</v>
      </c>
      <c r="E34" s="30" t="s">
        <v>3</v>
      </c>
      <c r="F34" s="26">
        <v>0</v>
      </c>
      <c r="G34" s="26">
        <v>25909.24</v>
      </c>
      <c r="H34" s="27">
        <v>0</v>
      </c>
      <c r="I34" s="28">
        <f>G34+H34</f>
        <v>25909.24</v>
      </c>
      <c r="J34" s="26">
        <v>1991102.87</v>
      </c>
      <c r="K34" s="27">
        <v>0</v>
      </c>
      <c r="L34" s="29">
        <f>J34+K34</f>
        <v>1991102.87</v>
      </c>
      <c r="M34" s="29">
        <f>F34-H34-K34</f>
        <v>0</v>
      </c>
    </row>
    <row r="35" spans="1:13" x14ac:dyDescent="0.25">
      <c r="A35" s="13"/>
      <c r="B35" s="24" t="s">
        <v>94</v>
      </c>
      <c r="C35" s="24" t="s">
        <v>95</v>
      </c>
      <c r="D35" s="24" t="s">
        <v>96</v>
      </c>
      <c r="E35" s="30" t="s">
        <v>3</v>
      </c>
      <c r="F35" s="26">
        <v>0</v>
      </c>
      <c r="G35" s="26">
        <v>0</v>
      </c>
      <c r="H35" s="27">
        <v>0</v>
      </c>
      <c r="I35" s="28">
        <f>G35+H35</f>
        <v>0</v>
      </c>
      <c r="J35" s="26">
        <v>5526926.5999999996</v>
      </c>
      <c r="K35" s="27">
        <v>0</v>
      </c>
      <c r="L35" s="29">
        <f>J35+K35</f>
        <v>5526926.5999999996</v>
      </c>
      <c r="M35" s="29">
        <f>F35-H35-K35</f>
        <v>0</v>
      </c>
    </row>
    <row r="36" spans="1:13" x14ac:dyDescent="0.25">
      <c r="A36" s="13"/>
      <c r="B36" s="15" t="s">
        <v>3</v>
      </c>
      <c r="C36" s="15" t="s">
        <v>97</v>
      </c>
      <c r="D36" s="15" t="s">
        <v>98</v>
      </c>
      <c r="E36" s="29" t="e">
        <f>E31+E32+E33+E34+E35</f>
        <v>#VALUE!</v>
      </c>
      <c r="F36" s="29">
        <f>F31+F32+F33+F34+F35</f>
        <v>0</v>
      </c>
      <c r="G36" s="29">
        <f>G31+G32+G33+G34+G35</f>
        <v>25909.24</v>
      </c>
      <c r="H36" s="29">
        <f>H31+H32+H33+H34+H35</f>
        <v>0</v>
      </c>
      <c r="I36" s="29">
        <f>G36+H36</f>
        <v>25909.24</v>
      </c>
      <c r="J36" s="29">
        <f>J31+J32+J33+J34+J35</f>
        <v>7518029.4699999997</v>
      </c>
      <c r="K36" s="29">
        <f>K31+K32+K33+K34+K35</f>
        <v>0</v>
      </c>
      <c r="L36" s="29">
        <f>J36+K36</f>
        <v>7518029.4699999997</v>
      </c>
      <c r="M36" s="29">
        <f>F36-H36-K36</f>
        <v>0</v>
      </c>
    </row>
    <row r="37" spans="1:13" x14ac:dyDescent="0.25">
      <c r="A37" s="23" t="s">
        <v>99</v>
      </c>
      <c r="B37" s="24" t="s">
        <v>100</v>
      </c>
      <c r="C37" s="24" t="s">
        <v>101</v>
      </c>
      <c r="D37" s="24" t="s">
        <v>102</v>
      </c>
      <c r="E37" s="30" t="s">
        <v>3</v>
      </c>
      <c r="F37" s="26">
        <v>0</v>
      </c>
      <c r="G37" s="26">
        <v>13755987</v>
      </c>
      <c r="H37" s="27">
        <v>0</v>
      </c>
      <c r="I37" s="28">
        <f>G37+H37</f>
        <v>13755987</v>
      </c>
      <c r="J37" s="26">
        <v>0</v>
      </c>
      <c r="K37" s="27">
        <v>0</v>
      </c>
      <c r="L37" s="29">
        <f>J37+K37</f>
        <v>0</v>
      </c>
      <c r="M37" s="29">
        <f>F37-H37-K37</f>
        <v>0</v>
      </c>
    </row>
    <row r="38" spans="1:13" x14ac:dyDescent="0.25">
      <c r="A38" s="13"/>
      <c r="B38" s="24" t="s">
        <v>103</v>
      </c>
      <c r="C38" s="24" t="s">
        <v>104</v>
      </c>
      <c r="D38" s="24" t="s">
        <v>105</v>
      </c>
      <c r="E38" s="30" t="s">
        <v>3</v>
      </c>
      <c r="F38" s="26">
        <v>0</v>
      </c>
      <c r="G38" s="26">
        <v>0</v>
      </c>
      <c r="H38" s="27">
        <v>0</v>
      </c>
      <c r="I38" s="28">
        <f>G38+H38</f>
        <v>0</v>
      </c>
      <c r="J38" s="26">
        <v>0</v>
      </c>
      <c r="K38" s="27">
        <v>0</v>
      </c>
      <c r="L38" s="29">
        <f>J38+K38</f>
        <v>0</v>
      </c>
      <c r="M38" s="29">
        <f>F38-H38-K38</f>
        <v>0</v>
      </c>
    </row>
    <row r="39" spans="1:13" x14ac:dyDescent="0.25">
      <c r="A39" s="13"/>
      <c r="B39" s="15" t="s">
        <v>106</v>
      </c>
      <c r="C39" s="15" t="s">
        <v>107</v>
      </c>
      <c r="D39" s="15" t="s">
        <v>108</v>
      </c>
      <c r="E39" s="29" t="e">
        <f>E37+E38</f>
        <v>#VALUE!</v>
      </c>
      <c r="F39" s="29">
        <f>F37+F38</f>
        <v>0</v>
      </c>
      <c r="G39" s="29">
        <f>G37+G38</f>
        <v>13755987</v>
      </c>
      <c r="H39" s="29">
        <f>H37+H38</f>
        <v>0</v>
      </c>
      <c r="I39" s="29">
        <f>I37+I38</f>
        <v>13755987</v>
      </c>
      <c r="J39" s="29">
        <f>J37+J38</f>
        <v>0</v>
      </c>
      <c r="K39" s="29">
        <f>K37+K38</f>
        <v>0</v>
      </c>
      <c r="L39" s="29">
        <f>J39+K39</f>
        <v>0</v>
      </c>
      <c r="M39" s="29">
        <f>F39-H39-K39</f>
        <v>0</v>
      </c>
    </row>
    <row r="40" spans="1:13" x14ac:dyDescent="0.25">
      <c r="A40" s="23" t="s">
        <v>109</v>
      </c>
      <c r="B40" s="24" t="s">
        <v>110</v>
      </c>
      <c r="C40" s="24" t="s">
        <v>111</v>
      </c>
      <c r="D40" s="24" t="s">
        <v>112</v>
      </c>
      <c r="E40" s="30" t="s">
        <v>3</v>
      </c>
      <c r="F40" s="26">
        <v>8565164.3800000008</v>
      </c>
      <c r="G40" s="26">
        <v>4795299.51</v>
      </c>
      <c r="H40" s="27">
        <v>2478307.21</v>
      </c>
      <c r="I40" s="28">
        <f>G40+H40</f>
        <v>7273606.7199999997</v>
      </c>
      <c r="J40" s="26">
        <v>4798761.3099999996</v>
      </c>
      <c r="K40" s="27">
        <v>1978377.48</v>
      </c>
      <c r="L40" s="29">
        <f>J40+K40</f>
        <v>6777138.7899999991</v>
      </c>
      <c r="M40" s="29">
        <f>F40-H40-K40</f>
        <v>4108479.6900000009</v>
      </c>
    </row>
    <row r="41" spans="1:13" x14ac:dyDescent="0.25">
      <c r="A41" s="13"/>
      <c r="B41" s="24" t="s">
        <v>113</v>
      </c>
      <c r="C41" s="24" t="s">
        <v>114</v>
      </c>
      <c r="D41" s="24" t="s">
        <v>115</v>
      </c>
      <c r="E41" s="30" t="s">
        <v>3</v>
      </c>
      <c r="F41" s="26">
        <v>15420</v>
      </c>
      <c r="G41" s="26">
        <v>10693.34</v>
      </c>
      <c r="H41" s="27">
        <v>4461.74</v>
      </c>
      <c r="I41" s="28">
        <f>G41+H41</f>
        <v>15155.08</v>
      </c>
      <c r="J41" s="26">
        <v>1823238.63</v>
      </c>
      <c r="K41" s="27">
        <v>3561.7</v>
      </c>
      <c r="L41" s="29">
        <f>J41+K41</f>
        <v>1826800.3299999998</v>
      </c>
      <c r="M41" s="29">
        <f>F41-H41-K41</f>
        <v>7396.56</v>
      </c>
    </row>
    <row r="42" spans="1:13" x14ac:dyDescent="0.25">
      <c r="A42" s="13"/>
      <c r="B42" s="24" t="s">
        <v>116</v>
      </c>
      <c r="C42" s="24" t="s">
        <v>117</v>
      </c>
      <c r="D42" s="24" t="s">
        <v>118</v>
      </c>
      <c r="E42" s="30" t="s">
        <v>3</v>
      </c>
      <c r="F42" s="26">
        <v>0</v>
      </c>
      <c r="G42" s="26">
        <v>0</v>
      </c>
      <c r="H42" s="27">
        <v>0</v>
      </c>
      <c r="I42" s="28">
        <f>G42+H42</f>
        <v>0</v>
      </c>
      <c r="J42" s="26">
        <v>4030304.4</v>
      </c>
      <c r="K42" s="27">
        <v>0</v>
      </c>
      <c r="L42" s="29">
        <f>J42+K42</f>
        <v>4030304.4</v>
      </c>
      <c r="M42" s="29">
        <f>F42-H42-K42</f>
        <v>0</v>
      </c>
    </row>
    <row r="43" spans="1:13" x14ac:dyDescent="0.25">
      <c r="A43" s="13"/>
      <c r="B43" s="24" t="s">
        <v>119</v>
      </c>
      <c r="C43" s="24" t="s">
        <v>120</v>
      </c>
      <c r="D43" s="24" t="s">
        <v>121</v>
      </c>
      <c r="E43" s="30" t="s">
        <v>3</v>
      </c>
      <c r="F43" s="26">
        <v>0</v>
      </c>
      <c r="G43" s="26">
        <v>0</v>
      </c>
      <c r="H43" s="27">
        <v>0</v>
      </c>
      <c r="I43" s="28">
        <f>G43+H43</f>
        <v>0</v>
      </c>
      <c r="J43" s="26">
        <v>0</v>
      </c>
      <c r="K43" s="27">
        <v>0</v>
      </c>
      <c r="L43" s="29">
        <f>J43+K43</f>
        <v>0</v>
      </c>
      <c r="M43" s="29">
        <f>F43-H43-K43</f>
        <v>0</v>
      </c>
    </row>
    <row r="44" spans="1:13" x14ac:dyDescent="0.25">
      <c r="A44" s="13"/>
      <c r="B44" s="24" t="s">
        <v>122</v>
      </c>
      <c r="C44" s="24" t="s">
        <v>123</v>
      </c>
      <c r="D44" s="24" t="s">
        <v>124</v>
      </c>
      <c r="E44" s="30" t="s">
        <v>3</v>
      </c>
      <c r="F44" s="26">
        <v>0</v>
      </c>
      <c r="G44" s="26">
        <v>0</v>
      </c>
      <c r="H44" s="27">
        <v>0</v>
      </c>
      <c r="I44" s="28">
        <f>G44+H44</f>
        <v>0</v>
      </c>
      <c r="J44" s="26">
        <v>0</v>
      </c>
      <c r="K44" s="27">
        <v>0</v>
      </c>
      <c r="L44" s="29">
        <f>J44+K44</f>
        <v>0</v>
      </c>
      <c r="M44" s="29">
        <f>F44-H44-K44</f>
        <v>0</v>
      </c>
    </row>
    <row r="45" spans="1:13" x14ac:dyDescent="0.25">
      <c r="A45" s="13"/>
      <c r="B45" s="15" t="s">
        <v>3</v>
      </c>
      <c r="C45" s="15" t="s">
        <v>125</v>
      </c>
      <c r="D45" s="15" t="s">
        <v>126</v>
      </c>
      <c r="E45" s="29" t="e">
        <f>E40+E41+E42+E43+E44</f>
        <v>#VALUE!</v>
      </c>
      <c r="F45" s="29">
        <f>F40+F41+F42+F43+F44</f>
        <v>8580584.3800000008</v>
      </c>
      <c r="G45" s="29">
        <f>G40+G41+G42+G43+G44</f>
        <v>4805992.8499999996</v>
      </c>
      <c r="H45" s="29">
        <f>H40+H41+H42+H43+H44</f>
        <v>2482768.9500000002</v>
      </c>
      <c r="I45" s="28">
        <f>G45+H45</f>
        <v>7288761.7999999998</v>
      </c>
      <c r="J45" s="29">
        <f>J40+J41+J42+J43+J44</f>
        <v>10652304.34</v>
      </c>
      <c r="K45" s="29">
        <f>K40+K41+K42+K43+K44</f>
        <v>1981939.18</v>
      </c>
      <c r="L45" s="29">
        <f>J45+K45</f>
        <v>12634243.52</v>
      </c>
      <c r="M45" s="29">
        <f>F45-H45-K45</f>
        <v>4115876.2500000009</v>
      </c>
    </row>
    <row r="46" spans="1:13" x14ac:dyDescent="0.25">
      <c r="A46" s="7" t="s">
        <v>127</v>
      </c>
      <c r="B46" s="15" t="s">
        <v>3</v>
      </c>
      <c r="C46" s="15" t="s">
        <v>128</v>
      </c>
      <c r="D46" s="15" t="s">
        <v>129</v>
      </c>
      <c r="E46" s="29" t="e">
        <f>E17+E22+E26+E30+E36+E39+E45</f>
        <v>#VALUE!</v>
      </c>
      <c r="F46" s="29">
        <f>F17+F22+F26+F30+F36+F39+F45</f>
        <v>8580584.3800000008</v>
      </c>
      <c r="G46" s="29">
        <f>G17+G22+G26+G30+G36+G39+G45</f>
        <v>82089158.219999999</v>
      </c>
      <c r="H46" s="29">
        <f>H17+H22+H26+H30+H36+H39+H45</f>
        <v>2482768.9500000002</v>
      </c>
      <c r="I46" s="28">
        <f>G46+H46</f>
        <v>84571927.170000002</v>
      </c>
      <c r="J46" s="29">
        <f>J17+J22+J26+J30+J36+J39+J45</f>
        <v>112437055.68000001</v>
      </c>
      <c r="K46" s="29">
        <f>K17+K22+K26+K30+K36+K39+K45</f>
        <v>1981939.18</v>
      </c>
      <c r="L46" s="29">
        <f>J46+K46</f>
        <v>114418994.86000001</v>
      </c>
      <c r="M46" s="29">
        <f>F46-H46-K46</f>
        <v>4115876.2500000009</v>
      </c>
    </row>
    <row r="47" spans="1:13" x14ac:dyDescent="0.25">
      <c r="A47" s="23" t="s">
        <v>130</v>
      </c>
      <c r="B47" s="24" t="s">
        <v>131</v>
      </c>
      <c r="C47" s="24" t="s">
        <v>132</v>
      </c>
      <c r="D47" s="24" t="s">
        <v>133</v>
      </c>
      <c r="E47" s="30" t="s">
        <v>3</v>
      </c>
      <c r="F47" s="26">
        <v>1927500.42</v>
      </c>
      <c r="G47" s="26">
        <v>1017340.44</v>
      </c>
      <c r="H47" s="27">
        <v>557717.05000000005</v>
      </c>
      <c r="I47" s="28">
        <f>G47+H47</f>
        <v>1575057.49</v>
      </c>
      <c r="J47" s="26">
        <v>11280176.66</v>
      </c>
      <c r="K47" s="27">
        <v>445213.1</v>
      </c>
      <c r="L47" s="29">
        <f>J47+K47</f>
        <v>11725389.76</v>
      </c>
      <c r="M47" s="29">
        <f>F47-H47-K47</f>
        <v>924570.2699999999</v>
      </c>
    </row>
    <row r="48" spans="1:13" x14ac:dyDescent="0.25">
      <c r="A48" s="13"/>
      <c r="B48" s="24" t="s">
        <v>134</v>
      </c>
      <c r="C48" s="24" t="s">
        <v>135</v>
      </c>
      <c r="D48" s="24" t="s">
        <v>136</v>
      </c>
      <c r="E48" s="30" t="s">
        <v>3</v>
      </c>
      <c r="F48" s="26">
        <v>0</v>
      </c>
      <c r="G48" s="26">
        <v>0</v>
      </c>
      <c r="H48" s="27">
        <v>0</v>
      </c>
      <c r="I48" s="28">
        <f>G48+H48</f>
        <v>0</v>
      </c>
      <c r="J48" s="26">
        <v>0</v>
      </c>
      <c r="K48" s="27">
        <v>0</v>
      </c>
      <c r="L48" s="29">
        <f>J48+K48</f>
        <v>0</v>
      </c>
      <c r="M48" s="29">
        <f>F48-H48-K48</f>
        <v>0</v>
      </c>
    </row>
    <row r="49" spans="1:13" x14ac:dyDescent="0.25">
      <c r="A49" s="13"/>
      <c r="B49" s="24" t="s">
        <v>137</v>
      </c>
      <c r="C49" s="24" t="s">
        <v>138</v>
      </c>
      <c r="D49" s="24" t="s">
        <v>139</v>
      </c>
      <c r="E49" s="30" t="s">
        <v>3</v>
      </c>
      <c r="F49" s="26">
        <v>0</v>
      </c>
      <c r="G49" s="26">
        <v>0</v>
      </c>
      <c r="H49" s="27">
        <v>0</v>
      </c>
      <c r="I49" s="28">
        <f>G49+H49</f>
        <v>0</v>
      </c>
      <c r="J49" s="26">
        <v>0</v>
      </c>
      <c r="K49" s="27">
        <v>0</v>
      </c>
      <c r="L49" s="29">
        <f>J49+K49</f>
        <v>0</v>
      </c>
      <c r="M49" s="29">
        <f>F49-H49-K49</f>
        <v>0</v>
      </c>
    </row>
    <row r="50" spans="1:13" x14ac:dyDescent="0.25">
      <c r="A50" s="13"/>
      <c r="B50" s="15" t="s">
        <v>3</v>
      </c>
      <c r="C50" s="15" t="s">
        <v>140</v>
      </c>
      <c r="D50" s="15" t="s">
        <v>141</v>
      </c>
      <c r="E50" s="29" t="e">
        <f>E47+E48+E49</f>
        <v>#VALUE!</v>
      </c>
      <c r="F50" s="29">
        <f>F47+F48+F49</f>
        <v>1927500.42</v>
      </c>
      <c r="G50" s="29">
        <f>G47+G48+G49</f>
        <v>1017340.44</v>
      </c>
      <c r="H50" s="29">
        <f>H47+H48+H49</f>
        <v>557717.05000000005</v>
      </c>
      <c r="I50" s="28">
        <f>G50+H50</f>
        <v>1575057.49</v>
      </c>
      <c r="J50" s="29">
        <f>J47+J48+J49</f>
        <v>11280176.66</v>
      </c>
      <c r="K50" s="29">
        <f>K47+K48+K49</f>
        <v>445213.1</v>
      </c>
      <c r="L50" s="29">
        <f>J50+K50</f>
        <v>11725389.76</v>
      </c>
      <c r="M50" s="29">
        <f>F50-H50-K50</f>
        <v>924570.2699999999</v>
      </c>
    </row>
    <row r="51" spans="1:13" x14ac:dyDescent="0.25">
      <c r="A51" s="7" t="s">
        <v>142</v>
      </c>
      <c r="B51" s="15" t="s">
        <v>3</v>
      </c>
      <c r="C51" s="15" t="s">
        <v>143</v>
      </c>
      <c r="D51" s="15" t="s">
        <v>144</v>
      </c>
      <c r="E51" s="29" t="e">
        <f>E46+E50</f>
        <v>#VALUE!</v>
      </c>
      <c r="F51" s="29">
        <f>F46+F50</f>
        <v>10508084.800000001</v>
      </c>
      <c r="G51" s="29">
        <f>G46+G50</f>
        <v>83106498.659999996</v>
      </c>
      <c r="H51" s="29">
        <f>H46+H50</f>
        <v>3040486</v>
      </c>
      <c r="I51" s="28">
        <f>G51+H51</f>
        <v>86146984.659999996</v>
      </c>
      <c r="J51" s="29">
        <f>J46+J50</f>
        <v>123717232.34</v>
      </c>
      <c r="K51" s="29">
        <f>K46+K50</f>
        <v>2427152.2799999998</v>
      </c>
      <c r="L51" s="29">
        <f>J51+K51</f>
        <v>126144384.62</v>
      </c>
      <c r="M51" s="29">
        <f>F51-H51-K51</f>
        <v>5040446.5200000014</v>
      </c>
    </row>
    <row r="52" spans="1:13" x14ac:dyDescent="0.25">
      <c r="A52" s="31" t="s">
        <v>3</v>
      </c>
      <c r="B52" s="31" t="s">
        <v>3</v>
      </c>
      <c r="C52" s="31" t="s">
        <v>3</v>
      </c>
      <c r="D52" s="32" t="s">
        <v>145</v>
      </c>
      <c r="E52" s="19" t="s">
        <v>3</v>
      </c>
      <c r="F52" s="20" t="s">
        <v>3</v>
      </c>
      <c r="G52" s="20" t="s">
        <v>3</v>
      </c>
      <c r="H52" s="20" t="s">
        <v>3</v>
      </c>
      <c r="I52" s="20" t="s">
        <v>3</v>
      </c>
      <c r="J52" s="20" t="s">
        <v>3</v>
      </c>
      <c r="K52" s="20" t="s">
        <v>3</v>
      </c>
      <c r="L52" s="33" t="s">
        <v>3</v>
      </c>
      <c r="M52" s="34" t="s">
        <v>3</v>
      </c>
    </row>
    <row r="53" spans="1:13" x14ac:dyDescent="0.25">
      <c r="A53" s="23" t="s">
        <v>146</v>
      </c>
      <c r="B53" s="24" t="s">
        <v>147</v>
      </c>
      <c r="C53" s="24" t="s">
        <v>148</v>
      </c>
      <c r="D53" s="24" t="s">
        <v>149</v>
      </c>
      <c r="E53" s="30" t="s">
        <v>3</v>
      </c>
      <c r="F53" s="26">
        <v>0</v>
      </c>
      <c r="G53" s="26">
        <v>0</v>
      </c>
      <c r="H53" s="27">
        <v>0</v>
      </c>
      <c r="I53" s="28">
        <f>G53+H53</f>
        <v>0</v>
      </c>
      <c r="J53" s="26">
        <v>13333.33</v>
      </c>
      <c r="K53" s="27">
        <v>0</v>
      </c>
      <c r="L53" s="29">
        <f>J53+K53</f>
        <v>13333.33</v>
      </c>
      <c r="M53" s="29">
        <f>F53-H53-K53</f>
        <v>0</v>
      </c>
    </row>
    <row r="54" spans="1:13" x14ac:dyDescent="0.25">
      <c r="A54" s="13"/>
      <c r="B54" s="24" t="s">
        <v>150</v>
      </c>
      <c r="C54" s="24" t="s">
        <v>151</v>
      </c>
      <c r="D54" s="24" t="s">
        <v>152</v>
      </c>
      <c r="E54" s="30" t="s">
        <v>3</v>
      </c>
      <c r="F54" s="26">
        <v>0</v>
      </c>
      <c r="G54" s="26">
        <v>0</v>
      </c>
      <c r="H54" s="27">
        <v>0</v>
      </c>
      <c r="I54" s="28">
        <f>G54+H54</f>
        <v>0</v>
      </c>
      <c r="J54" s="26">
        <v>7906272.6399999997</v>
      </c>
      <c r="K54" s="27">
        <v>0</v>
      </c>
      <c r="L54" s="29">
        <f>J54+K54</f>
        <v>7906272.6399999997</v>
      </c>
      <c r="M54" s="29">
        <f>F54-H54-K54</f>
        <v>0</v>
      </c>
    </row>
    <row r="55" spans="1:13" x14ac:dyDescent="0.25">
      <c r="A55" s="13"/>
      <c r="B55" s="24" t="s">
        <v>153</v>
      </c>
      <c r="C55" s="24" t="s">
        <v>154</v>
      </c>
      <c r="D55" s="24" t="s">
        <v>155</v>
      </c>
      <c r="E55" s="30" t="s">
        <v>3</v>
      </c>
      <c r="F55" s="26">
        <v>0</v>
      </c>
      <c r="G55" s="26">
        <v>0</v>
      </c>
      <c r="H55" s="27">
        <v>0</v>
      </c>
      <c r="I55" s="28">
        <f>G55+H55</f>
        <v>0</v>
      </c>
      <c r="J55" s="26">
        <v>0</v>
      </c>
      <c r="K55" s="27">
        <v>0</v>
      </c>
      <c r="L55" s="29">
        <f>J55+K55</f>
        <v>0</v>
      </c>
      <c r="M55" s="29">
        <f>F55-H55-K55</f>
        <v>0</v>
      </c>
    </row>
    <row r="56" spans="1:13" x14ac:dyDescent="0.25">
      <c r="A56" s="13"/>
      <c r="B56" s="15" t="s">
        <v>3</v>
      </c>
      <c r="C56" s="15" t="s">
        <v>156</v>
      </c>
      <c r="D56" s="15" t="s">
        <v>157</v>
      </c>
      <c r="E56" s="29" t="e">
        <f>E53+E54+E55</f>
        <v>#VALUE!</v>
      </c>
      <c r="F56" s="29">
        <f>F53+F54+F55</f>
        <v>0</v>
      </c>
      <c r="G56" s="29">
        <f>G53+G54+G55</f>
        <v>0</v>
      </c>
      <c r="H56" s="29">
        <f>H53+H54+H55</f>
        <v>0</v>
      </c>
      <c r="I56" s="28">
        <f>G56+H56</f>
        <v>0</v>
      </c>
      <c r="J56" s="29">
        <f>J53+J54+J55</f>
        <v>7919605.9699999997</v>
      </c>
      <c r="K56" s="29">
        <f>K53+K54+K55</f>
        <v>0</v>
      </c>
      <c r="L56" s="29">
        <f>J56+K56</f>
        <v>7919605.9699999997</v>
      </c>
      <c r="M56" s="29">
        <f>F56-H56-K56</f>
        <v>0</v>
      </c>
    </row>
    <row r="57" spans="1:13" x14ac:dyDescent="0.25">
      <c r="A57" s="23" t="s">
        <v>158</v>
      </c>
      <c r="B57" s="24" t="s">
        <v>159</v>
      </c>
      <c r="C57" s="24" t="s">
        <v>160</v>
      </c>
      <c r="D57" s="24" t="s">
        <v>161</v>
      </c>
      <c r="E57" s="30" t="s">
        <v>3</v>
      </c>
      <c r="F57" s="26">
        <v>0</v>
      </c>
      <c r="G57" s="26">
        <v>0</v>
      </c>
      <c r="H57" s="27">
        <v>0</v>
      </c>
      <c r="I57" s="28">
        <f>G57+H57</f>
        <v>0</v>
      </c>
      <c r="J57" s="26">
        <v>0</v>
      </c>
      <c r="K57" s="27">
        <v>0</v>
      </c>
      <c r="L57" s="29">
        <f>J57+K57</f>
        <v>0</v>
      </c>
      <c r="M57" s="29">
        <f>F57-H57-K57</f>
        <v>0</v>
      </c>
    </row>
    <row r="58" spans="1:13" x14ac:dyDescent="0.25">
      <c r="A58" s="13"/>
      <c r="B58" s="24" t="s">
        <v>162</v>
      </c>
      <c r="C58" s="24" t="s">
        <v>163</v>
      </c>
      <c r="D58" s="24" t="s">
        <v>164</v>
      </c>
      <c r="E58" s="30" t="s">
        <v>3</v>
      </c>
      <c r="F58" s="26">
        <v>0</v>
      </c>
      <c r="G58" s="26">
        <v>0</v>
      </c>
      <c r="H58" s="27">
        <v>0</v>
      </c>
      <c r="I58" s="28">
        <f>G58+H58</f>
        <v>0</v>
      </c>
      <c r="J58" s="26">
        <v>0</v>
      </c>
      <c r="K58" s="27">
        <v>0</v>
      </c>
      <c r="L58" s="29">
        <f>J58+K58</f>
        <v>0</v>
      </c>
      <c r="M58" s="29">
        <f>F58-H58-K58</f>
        <v>0</v>
      </c>
    </row>
    <row r="59" spans="1:13" x14ac:dyDescent="0.25">
      <c r="A59" s="13"/>
      <c r="B59" s="24" t="s">
        <v>165</v>
      </c>
      <c r="C59" s="24" t="s">
        <v>166</v>
      </c>
      <c r="D59" s="24" t="s">
        <v>167</v>
      </c>
      <c r="E59" s="30" t="s">
        <v>3</v>
      </c>
      <c r="F59" s="26">
        <v>640.09</v>
      </c>
      <c r="G59" s="26">
        <v>76599.58</v>
      </c>
      <c r="H59" s="27">
        <v>185.21</v>
      </c>
      <c r="I59" s="28">
        <f>G59+H59</f>
        <v>76784.790000000008</v>
      </c>
      <c r="J59" s="26">
        <v>1271.22</v>
      </c>
      <c r="K59" s="27">
        <v>147.85</v>
      </c>
      <c r="L59" s="29">
        <f>J59+K59</f>
        <v>1419.07</v>
      </c>
      <c r="M59" s="29">
        <f>F59-H59-K59</f>
        <v>307.02999999999997</v>
      </c>
    </row>
    <row r="60" spans="1:13" x14ac:dyDescent="0.25">
      <c r="A60" s="13"/>
      <c r="B60" s="24" t="s">
        <v>168</v>
      </c>
      <c r="C60" s="24" t="s">
        <v>169</v>
      </c>
      <c r="D60" s="24" t="s">
        <v>170</v>
      </c>
      <c r="E60" s="30" t="s">
        <v>3</v>
      </c>
      <c r="F60" s="26">
        <v>0</v>
      </c>
      <c r="G60" s="26">
        <v>2101525.92</v>
      </c>
      <c r="H60" s="27">
        <v>0</v>
      </c>
      <c r="I60" s="28">
        <f>G60+H60</f>
        <v>2101525.92</v>
      </c>
      <c r="J60" s="26">
        <v>570086.9</v>
      </c>
      <c r="K60" s="27">
        <v>0</v>
      </c>
      <c r="L60" s="29">
        <f>J60+K60</f>
        <v>570086.9</v>
      </c>
      <c r="M60" s="29">
        <f>F60-H60-K60</f>
        <v>0</v>
      </c>
    </row>
    <row r="61" spans="1:13" x14ac:dyDescent="0.25">
      <c r="A61" s="13"/>
      <c r="B61" s="24" t="s">
        <v>171</v>
      </c>
      <c r="C61" s="24" t="s">
        <v>172</v>
      </c>
      <c r="D61" s="24" t="s">
        <v>173</v>
      </c>
      <c r="E61" s="30" t="s">
        <v>3</v>
      </c>
      <c r="F61" s="26">
        <v>0</v>
      </c>
      <c r="G61" s="26">
        <v>0</v>
      </c>
      <c r="H61" s="27">
        <v>0</v>
      </c>
      <c r="I61" s="28">
        <f>G61+H61</f>
        <v>0</v>
      </c>
      <c r="J61" s="26">
        <v>0</v>
      </c>
      <c r="K61" s="27">
        <v>0</v>
      </c>
      <c r="L61" s="29">
        <f>J61+K61</f>
        <v>0</v>
      </c>
      <c r="M61" s="29">
        <f>F61-H61-K61</f>
        <v>0</v>
      </c>
    </row>
    <row r="62" spans="1:13" x14ac:dyDescent="0.25">
      <c r="A62" s="13"/>
      <c r="B62" s="15" t="s">
        <v>3</v>
      </c>
      <c r="C62" s="15" t="s">
        <v>174</v>
      </c>
      <c r="D62" s="15" t="s">
        <v>175</v>
      </c>
      <c r="E62" s="29" t="e">
        <f>E57+E58+E59+E60+E61</f>
        <v>#VALUE!</v>
      </c>
      <c r="F62" s="29">
        <f>F57+F58+F59+F60+F61</f>
        <v>640.09</v>
      </c>
      <c r="G62" s="29">
        <f>G57+G58+G59+G60+G61</f>
        <v>2178125.5</v>
      </c>
      <c r="H62" s="29">
        <f>H57+H58+H59+H60+H61</f>
        <v>185.21</v>
      </c>
      <c r="I62" s="28">
        <f>G62+H62</f>
        <v>2178310.71</v>
      </c>
      <c r="J62" s="29">
        <f>J57+J58+J59+J60+J61</f>
        <v>571358.12</v>
      </c>
      <c r="K62" s="29">
        <f>K57+K58+K59+K60+K61</f>
        <v>147.85</v>
      </c>
      <c r="L62" s="29">
        <f>J62+K62</f>
        <v>571505.97</v>
      </c>
      <c r="M62" s="29">
        <f>F62-H62-K62</f>
        <v>307.02999999999997</v>
      </c>
    </row>
    <row r="63" spans="1:13" x14ac:dyDescent="0.25">
      <c r="A63" s="23" t="s">
        <v>176</v>
      </c>
      <c r="B63" s="24" t="s">
        <v>177</v>
      </c>
      <c r="C63" s="24" t="s">
        <v>178</v>
      </c>
      <c r="D63" s="24" t="s">
        <v>179</v>
      </c>
      <c r="E63" s="30" t="s">
        <v>3</v>
      </c>
      <c r="F63" s="26">
        <v>12129803.390000001</v>
      </c>
      <c r="G63" s="26">
        <v>1208647.3400000001</v>
      </c>
      <c r="H63" s="27">
        <v>3509725.9</v>
      </c>
      <c r="I63" s="28">
        <f>G63+H63</f>
        <v>4718373.24</v>
      </c>
      <c r="J63" s="26">
        <v>1639685.01</v>
      </c>
      <c r="K63" s="27">
        <v>2801736.06</v>
      </c>
      <c r="L63" s="29">
        <f>J63+K63</f>
        <v>4441421.07</v>
      </c>
      <c r="M63" s="29">
        <f>F63-H63-K63</f>
        <v>5818341.4299999997</v>
      </c>
    </row>
    <row r="64" spans="1:13" x14ac:dyDescent="0.25">
      <c r="A64" s="13"/>
      <c r="B64" s="15" t="s">
        <v>3</v>
      </c>
      <c r="C64" s="15" t="s">
        <v>180</v>
      </c>
      <c r="D64" s="15" t="s">
        <v>181</v>
      </c>
      <c r="E64" s="29" t="str">
        <f>E63</f>
        <v/>
      </c>
      <c r="F64" s="29">
        <f>F63</f>
        <v>12129803.390000001</v>
      </c>
      <c r="G64" s="29">
        <f>G63</f>
        <v>1208647.3400000001</v>
      </c>
      <c r="H64" s="29">
        <f>H63</f>
        <v>3509725.9</v>
      </c>
      <c r="I64" s="28">
        <f>G64+H64</f>
        <v>4718373.24</v>
      </c>
      <c r="J64" s="29">
        <f>J63</f>
        <v>1639685.01</v>
      </c>
      <c r="K64" s="29">
        <f>K63</f>
        <v>2801736.06</v>
      </c>
      <c r="L64" s="29">
        <f>J64+K64</f>
        <v>4441421.07</v>
      </c>
      <c r="M64" s="29">
        <f>F64-H64-K64</f>
        <v>5818341.4299999997</v>
      </c>
    </row>
    <row r="65" spans="1:13" x14ac:dyDescent="0.25">
      <c r="A65" s="23" t="s">
        <v>182</v>
      </c>
      <c r="B65" s="24" t="s">
        <v>183</v>
      </c>
      <c r="C65" s="24" t="s">
        <v>184</v>
      </c>
      <c r="D65" s="24" t="s">
        <v>185</v>
      </c>
      <c r="E65" s="30" t="s">
        <v>3</v>
      </c>
      <c r="F65" s="26">
        <v>0</v>
      </c>
      <c r="G65" s="26">
        <v>0</v>
      </c>
      <c r="H65" s="27">
        <v>0</v>
      </c>
      <c r="I65" s="28">
        <f>G65+H65</f>
        <v>0</v>
      </c>
      <c r="J65" s="26">
        <v>0</v>
      </c>
      <c r="K65" s="27">
        <v>0</v>
      </c>
      <c r="L65" s="29">
        <f>J65+K65</f>
        <v>0</v>
      </c>
      <c r="M65" s="29">
        <f>F65-H65-K65</f>
        <v>0</v>
      </c>
    </row>
    <row r="66" spans="1:13" x14ac:dyDescent="0.25">
      <c r="A66" s="13"/>
      <c r="B66" s="15" t="s">
        <v>3</v>
      </c>
      <c r="C66" s="15" t="s">
        <v>186</v>
      </c>
      <c r="D66" s="15" t="s">
        <v>187</v>
      </c>
      <c r="E66" s="29" t="str">
        <f>E65</f>
        <v/>
      </c>
      <c r="F66" s="29">
        <f>F65</f>
        <v>0</v>
      </c>
      <c r="G66" s="29">
        <f>G65</f>
        <v>0</v>
      </c>
      <c r="H66" s="29">
        <f>H65</f>
        <v>0</v>
      </c>
      <c r="I66" s="28">
        <f>G66+H66</f>
        <v>0</v>
      </c>
      <c r="J66" s="29">
        <f>J65</f>
        <v>0</v>
      </c>
      <c r="K66" s="29">
        <f>K65</f>
        <v>0</v>
      </c>
      <c r="L66" s="29">
        <f>J66+K66</f>
        <v>0</v>
      </c>
      <c r="M66" s="29">
        <f>F66-H66-K66</f>
        <v>0</v>
      </c>
    </row>
    <row r="67" spans="1:13" x14ac:dyDescent="0.25">
      <c r="A67" s="23" t="s">
        <v>188</v>
      </c>
      <c r="B67" s="24" t="s">
        <v>189</v>
      </c>
      <c r="C67" s="24" t="s">
        <v>190</v>
      </c>
      <c r="D67" s="24" t="s">
        <v>191</v>
      </c>
      <c r="E67" s="30" t="s">
        <v>3</v>
      </c>
      <c r="F67" s="26">
        <v>50.44</v>
      </c>
      <c r="G67" s="26">
        <v>5082.55</v>
      </c>
      <c r="H67" s="27">
        <v>14.59</v>
      </c>
      <c r="I67" s="28">
        <f>G67+H67</f>
        <v>5097.1400000000003</v>
      </c>
      <c r="J67" s="26">
        <v>3756.01</v>
      </c>
      <c r="K67" s="27">
        <v>11.65</v>
      </c>
      <c r="L67" s="29">
        <f>J67+K67</f>
        <v>3767.6600000000003</v>
      </c>
      <c r="M67" s="29">
        <f>F67-H67-K67</f>
        <v>24.199999999999996</v>
      </c>
    </row>
    <row r="68" spans="1:13" x14ac:dyDescent="0.25">
      <c r="A68" s="13"/>
      <c r="B68" s="15" t="s">
        <v>3</v>
      </c>
      <c r="C68" s="15" t="s">
        <v>192</v>
      </c>
      <c r="D68" s="15" t="s">
        <v>193</v>
      </c>
      <c r="E68" s="29" t="str">
        <f>E67</f>
        <v/>
      </c>
      <c r="F68" s="29">
        <f>F67</f>
        <v>50.44</v>
      </c>
      <c r="G68" s="29">
        <f>G67</f>
        <v>5082.55</v>
      </c>
      <c r="H68" s="29">
        <f>H67</f>
        <v>14.59</v>
      </c>
      <c r="I68" s="28">
        <f>G68+H68</f>
        <v>5097.1400000000003</v>
      </c>
      <c r="J68" s="29">
        <f>J67</f>
        <v>3756.01</v>
      </c>
      <c r="K68" s="29">
        <f>K67</f>
        <v>11.65</v>
      </c>
      <c r="L68" s="29">
        <f>J68+K68</f>
        <v>3767.6600000000003</v>
      </c>
      <c r="M68" s="29">
        <f>F68-H68-K68</f>
        <v>24.199999999999996</v>
      </c>
    </row>
    <row r="69" spans="1:13" x14ac:dyDescent="0.25">
      <c r="A69" s="7" t="s">
        <v>194</v>
      </c>
      <c r="B69" s="15" t="s">
        <v>3</v>
      </c>
      <c r="C69" s="15" t="s">
        <v>195</v>
      </c>
      <c r="D69" s="15" t="s">
        <v>196</v>
      </c>
      <c r="E69" s="29" t="e">
        <f>E56+E62+E64+E66+E68</f>
        <v>#VALUE!</v>
      </c>
      <c r="F69" s="29">
        <f>F56+F62+F64+F66+F68</f>
        <v>12130493.92</v>
      </c>
      <c r="G69" s="29">
        <f>G56+G62+G64+G66+G68</f>
        <v>3391855.3899999997</v>
      </c>
      <c r="H69" s="29">
        <f>H56+H62+H64+H66+H68</f>
        <v>3509925.6999999997</v>
      </c>
      <c r="I69" s="28">
        <f>G69+H69</f>
        <v>6901781.0899999999</v>
      </c>
      <c r="J69" s="29">
        <f>J56+J62+J64+J66+J68</f>
        <v>10134405.109999999</v>
      </c>
      <c r="K69" s="29">
        <f>K56+K62+K64+K66+K68</f>
        <v>2801895.56</v>
      </c>
      <c r="L69" s="29">
        <f>J69+K69</f>
        <v>12936300.67</v>
      </c>
      <c r="M69" s="29">
        <f>F69-H69-K69</f>
        <v>5818672.6600000001</v>
      </c>
    </row>
    <row r="70" spans="1:13" x14ac:dyDescent="0.25">
      <c r="A70" s="23" t="s">
        <v>197</v>
      </c>
      <c r="B70" s="24" t="s">
        <v>198</v>
      </c>
      <c r="C70" s="24" t="s">
        <v>199</v>
      </c>
      <c r="D70" s="24" t="s">
        <v>200</v>
      </c>
      <c r="E70" s="25" t="s">
        <v>3</v>
      </c>
      <c r="F70" s="26">
        <v>0</v>
      </c>
      <c r="G70" s="26">
        <v>0</v>
      </c>
      <c r="H70" s="27">
        <v>0</v>
      </c>
      <c r="I70" s="28">
        <f>G70+H70</f>
        <v>0</v>
      </c>
      <c r="J70" s="26">
        <v>0</v>
      </c>
      <c r="K70" s="27">
        <v>0</v>
      </c>
      <c r="L70" s="29">
        <f>J70+K70</f>
        <v>0</v>
      </c>
      <c r="M70" s="29">
        <f>F70-H70-K70</f>
        <v>0</v>
      </c>
    </row>
    <row r="71" spans="1:13" x14ac:dyDescent="0.25">
      <c r="A71" s="13"/>
      <c r="B71" s="24" t="s">
        <v>201</v>
      </c>
      <c r="C71" s="24" t="s">
        <v>202</v>
      </c>
      <c r="D71" s="24" t="s">
        <v>203</v>
      </c>
      <c r="E71" s="25" t="s">
        <v>3</v>
      </c>
      <c r="F71" s="26">
        <v>0</v>
      </c>
      <c r="G71" s="26">
        <v>0</v>
      </c>
      <c r="H71" s="27">
        <v>0</v>
      </c>
      <c r="I71" s="28">
        <f>G71+H71</f>
        <v>0</v>
      </c>
      <c r="J71" s="26">
        <v>0</v>
      </c>
      <c r="K71" s="27">
        <v>0</v>
      </c>
      <c r="L71" s="29">
        <f>J71+K71</f>
        <v>0</v>
      </c>
      <c r="M71" s="29">
        <f>F71-H71-K71</f>
        <v>0</v>
      </c>
    </row>
    <row r="72" spans="1:13" x14ac:dyDescent="0.25">
      <c r="A72" s="13"/>
      <c r="B72" s="24" t="s">
        <v>204</v>
      </c>
      <c r="C72" s="35" t="s">
        <v>204</v>
      </c>
      <c r="D72" s="24" t="s">
        <v>205</v>
      </c>
      <c r="E72" s="30" t="s">
        <v>3</v>
      </c>
      <c r="F72" s="26">
        <v>0</v>
      </c>
      <c r="G72" s="26">
        <v>0</v>
      </c>
      <c r="H72" s="27">
        <v>0</v>
      </c>
      <c r="I72" s="28">
        <f>G72+H72</f>
        <v>0</v>
      </c>
      <c r="J72" s="26">
        <v>0</v>
      </c>
      <c r="K72" s="27">
        <v>0</v>
      </c>
      <c r="L72" s="29">
        <f>J72+K72</f>
        <v>0</v>
      </c>
      <c r="M72" s="29">
        <f>F72-H72-K72</f>
        <v>0</v>
      </c>
    </row>
    <row r="73" spans="1:13" x14ac:dyDescent="0.25">
      <c r="A73" s="13"/>
      <c r="B73" s="24" t="s">
        <v>206</v>
      </c>
      <c r="C73" s="35" t="s">
        <v>206</v>
      </c>
      <c r="D73" s="24" t="s">
        <v>207</v>
      </c>
      <c r="E73" s="30" t="s">
        <v>3</v>
      </c>
      <c r="F73" s="26">
        <v>0</v>
      </c>
      <c r="G73" s="26">
        <v>0</v>
      </c>
      <c r="H73" s="27">
        <v>0</v>
      </c>
      <c r="I73" s="28">
        <f>G73+H73</f>
        <v>0</v>
      </c>
      <c r="J73" s="26">
        <v>0</v>
      </c>
      <c r="K73" s="27">
        <v>0</v>
      </c>
      <c r="L73" s="29">
        <f>J73+K73</f>
        <v>0</v>
      </c>
      <c r="M73" s="29">
        <f>F73-H73-K73</f>
        <v>0</v>
      </c>
    </row>
    <row r="74" spans="1:13" x14ac:dyDescent="0.25">
      <c r="A74" s="13"/>
      <c r="B74" s="15" t="s">
        <v>3</v>
      </c>
      <c r="C74" s="15" t="s">
        <v>208</v>
      </c>
      <c r="D74" s="15" t="s">
        <v>209</v>
      </c>
      <c r="E74" s="11" t="e">
        <f>E70+E71+E72+E73</f>
        <v>#VALUE!</v>
      </c>
      <c r="F74" s="29">
        <f>F70+F71+F72+F73</f>
        <v>0</v>
      </c>
      <c r="G74" s="29">
        <f>G70+G71+G72+G73</f>
        <v>0</v>
      </c>
      <c r="H74" s="29">
        <f>H70+H71+H72+H73</f>
        <v>0</v>
      </c>
      <c r="I74" s="28">
        <f>G74+H74</f>
        <v>0</v>
      </c>
      <c r="J74" s="29">
        <f>J70+J71+J72+J73</f>
        <v>0</v>
      </c>
      <c r="K74" s="29">
        <f>K70+K71+K72+K73</f>
        <v>0</v>
      </c>
      <c r="L74" s="29">
        <f>J74+K74</f>
        <v>0</v>
      </c>
      <c r="M74" s="29">
        <f>F74-H74-K74</f>
        <v>0</v>
      </c>
    </row>
    <row r="75" spans="1:13" x14ac:dyDescent="0.25">
      <c r="A75" s="7" t="s">
        <v>210</v>
      </c>
      <c r="B75" s="15" t="s">
        <v>3</v>
      </c>
      <c r="C75" s="15" t="s">
        <v>211</v>
      </c>
      <c r="D75" s="15" t="s">
        <v>212</v>
      </c>
      <c r="E75" s="11" t="e">
        <f>E51+E69+E74</f>
        <v>#VALUE!</v>
      </c>
      <c r="F75" s="29">
        <f>F51+F69+F74</f>
        <v>22638578.719999999</v>
      </c>
      <c r="G75" s="29">
        <f>G51+G69+G74</f>
        <v>86498354.049999997</v>
      </c>
      <c r="H75" s="29">
        <f>H51+H69+H74</f>
        <v>6550411.6999999993</v>
      </c>
      <c r="I75" s="28">
        <f>G75+H75</f>
        <v>93048765.75</v>
      </c>
      <c r="J75" s="29">
        <f>J51+J69+J74</f>
        <v>133851637.45</v>
      </c>
      <c r="K75" s="29">
        <f>K51+K69+K74</f>
        <v>5229047.84</v>
      </c>
      <c r="L75" s="29">
        <f>J75+K75</f>
        <v>139080685.28999999</v>
      </c>
      <c r="M75" s="29">
        <f>F75-H75-K75</f>
        <v>10859119.18</v>
      </c>
    </row>
    <row r="76" spans="1:13" x14ac:dyDescent="0.25">
      <c r="A76" s="36" t="s">
        <v>3</v>
      </c>
      <c r="B76" s="36" t="s">
        <v>3</v>
      </c>
      <c r="C76" s="36" t="s">
        <v>3</v>
      </c>
      <c r="D76" s="37" t="s">
        <v>213</v>
      </c>
      <c r="E76" s="20" t="s">
        <v>3</v>
      </c>
      <c r="F76" s="20" t="s">
        <v>3</v>
      </c>
      <c r="G76" s="20" t="s">
        <v>3</v>
      </c>
      <c r="H76" s="20" t="s">
        <v>3</v>
      </c>
      <c r="I76" s="20" t="s">
        <v>3</v>
      </c>
      <c r="J76" s="20" t="s">
        <v>3</v>
      </c>
      <c r="K76" s="20" t="s">
        <v>3</v>
      </c>
      <c r="L76" s="33" t="s">
        <v>3</v>
      </c>
      <c r="M76" s="33" t="s">
        <v>3</v>
      </c>
    </row>
    <row r="77" spans="1:13" x14ac:dyDescent="0.25">
      <c r="A77" s="23" t="s">
        <v>214</v>
      </c>
      <c r="B77" s="24" t="s">
        <v>215</v>
      </c>
      <c r="C77" s="24" t="s">
        <v>216</v>
      </c>
      <c r="D77" s="24" t="s">
        <v>217</v>
      </c>
      <c r="E77" s="30" t="s">
        <v>3</v>
      </c>
      <c r="F77" s="30">
        <v>45515.37</v>
      </c>
      <c r="G77" s="30">
        <v>24927433.149999999</v>
      </c>
      <c r="H77" s="38">
        <v>13169.75</v>
      </c>
      <c r="I77" s="9">
        <f>G77+H77</f>
        <v>24940602.899999999</v>
      </c>
      <c r="J77" s="30">
        <v>31285338.829999998</v>
      </c>
      <c r="K77" s="38">
        <v>10513.12</v>
      </c>
      <c r="L77" s="11">
        <f>J77+K77</f>
        <v>31295851.949999999</v>
      </c>
      <c r="M77" s="11">
        <f>F77-H77-K77</f>
        <v>21832.5</v>
      </c>
    </row>
    <row r="78" spans="1:13" x14ac:dyDescent="0.25">
      <c r="A78" s="13"/>
      <c r="B78" s="24" t="s">
        <v>218</v>
      </c>
      <c r="C78" s="24" t="s">
        <v>219</v>
      </c>
      <c r="D78" s="24" t="s">
        <v>220</v>
      </c>
      <c r="E78" s="30" t="s">
        <v>3</v>
      </c>
      <c r="F78" s="30">
        <v>0</v>
      </c>
      <c r="G78" s="30">
        <v>1065537.5</v>
      </c>
      <c r="H78" s="38">
        <v>0</v>
      </c>
      <c r="I78" s="9">
        <f>G78+H78</f>
        <v>1065537.5</v>
      </c>
      <c r="J78" s="30">
        <v>0</v>
      </c>
      <c r="K78" s="38">
        <v>0</v>
      </c>
      <c r="L78" s="11">
        <f>J78+K78</f>
        <v>0</v>
      </c>
      <c r="M78" s="11">
        <f>F78-H78-K78</f>
        <v>0</v>
      </c>
    </row>
    <row r="79" spans="1:13" x14ac:dyDescent="0.25">
      <c r="A79" s="13"/>
      <c r="B79" s="24" t="s">
        <v>221</v>
      </c>
      <c r="C79" s="24" t="s">
        <v>222</v>
      </c>
      <c r="D79" s="24" t="s">
        <v>223</v>
      </c>
      <c r="E79" s="30" t="s">
        <v>3</v>
      </c>
      <c r="F79" s="30">
        <v>116849.19</v>
      </c>
      <c r="G79" s="30">
        <v>9573480.1899999995</v>
      </c>
      <c r="H79" s="38">
        <v>33810</v>
      </c>
      <c r="I79" s="9">
        <f>G79+H79</f>
        <v>9607290.1899999995</v>
      </c>
      <c r="J79" s="30">
        <v>8223807.0300000003</v>
      </c>
      <c r="K79" s="38">
        <v>26989.77</v>
      </c>
      <c r="L79" s="11">
        <f>J79+K79</f>
        <v>8250796.7999999998</v>
      </c>
      <c r="M79" s="11">
        <f>F79-H79-K79</f>
        <v>56049.42</v>
      </c>
    </row>
    <row r="80" spans="1:13" x14ac:dyDescent="0.25">
      <c r="A80" s="13"/>
      <c r="B80" s="24" t="s">
        <v>224</v>
      </c>
      <c r="C80" s="24" t="s">
        <v>225</v>
      </c>
      <c r="D80" s="24" t="s">
        <v>226</v>
      </c>
      <c r="E80" s="30" t="s">
        <v>3</v>
      </c>
      <c r="F80" s="30">
        <v>184.27</v>
      </c>
      <c r="G80" s="30">
        <v>31256.97</v>
      </c>
      <c r="H80" s="38">
        <v>53.32</v>
      </c>
      <c r="I80" s="9">
        <f>G80+H80</f>
        <v>31310.29</v>
      </c>
      <c r="J80" s="30">
        <v>2798220.88</v>
      </c>
      <c r="K80" s="38">
        <v>42.56</v>
      </c>
      <c r="L80" s="11">
        <f>J80+K80</f>
        <v>2798263.44</v>
      </c>
      <c r="M80" s="11">
        <f>F80-H80-K80</f>
        <v>88.390000000000015</v>
      </c>
    </row>
    <row r="81" spans="1:13" x14ac:dyDescent="0.25">
      <c r="A81" s="13"/>
      <c r="B81" s="24" t="s">
        <v>227</v>
      </c>
      <c r="C81" s="24" t="s">
        <v>228</v>
      </c>
      <c r="D81" s="24" t="s">
        <v>229</v>
      </c>
      <c r="E81" s="30" t="s">
        <v>3</v>
      </c>
      <c r="F81" s="30">
        <v>9913</v>
      </c>
      <c r="G81" s="30">
        <v>10588.36</v>
      </c>
      <c r="H81" s="38">
        <v>2868.3</v>
      </c>
      <c r="I81" s="9">
        <f>G81+H81</f>
        <v>13456.66</v>
      </c>
      <c r="J81" s="30">
        <v>5586202.4400000004</v>
      </c>
      <c r="K81" s="38">
        <v>2289.6999999999998</v>
      </c>
      <c r="L81" s="11">
        <f>J81+K81</f>
        <v>5588492.1400000006</v>
      </c>
      <c r="M81" s="11">
        <f>F81-H81-K81</f>
        <v>4755</v>
      </c>
    </row>
    <row r="82" spans="1:13" x14ac:dyDescent="0.25">
      <c r="A82" s="13"/>
      <c r="B82" s="24" t="s">
        <v>230</v>
      </c>
      <c r="C82" s="24" t="s">
        <v>231</v>
      </c>
      <c r="D82" s="24" t="s">
        <v>232</v>
      </c>
      <c r="E82" s="30" t="s">
        <v>3</v>
      </c>
      <c r="F82" s="30">
        <v>0</v>
      </c>
      <c r="G82" s="30">
        <v>0</v>
      </c>
      <c r="H82" s="38">
        <v>0</v>
      </c>
      <c r="I82" s="9">
        <f>G82+H82</f>
        <v>0</v>
      </c>
      <c r="J82" s="30">
        <v>0</v>
      </c>
      <c r="K82" s="38">
        <v>0</v>
      </c>
      <c r="L82" s="11">
        <f>J82+K82</f>
        <v>0</v>
      </c>
      <c r="M82" s="11">
        <f>F82-H82-K82</f>
        <v>0</v>
      </c>
    </row>
    <row r="83" spans="1:13" x14ac:dyDescent="0.25">
      <c r="A83" s="13"/>
      <c r="B83" s="24" t="s">
        <v>233</v>
      </c>
      <c r="C83" s="24" t="s">
        <v>234</v>
      </c>
      <c r="D83" s="24" t="s">
        <v>235</v>
      </c>
      <c r="E83" s="30" t="s">
        <v>3</v>
      </c>
      <c r="F83" s="30">
        <v>0</v>
      </c>
      <c r="G83" s="30">
        <v>0</v>
      </c>
      <c r="H83" s="38">
        <v>0</v>
      </c>
      <c r="I83" s="9">
        <f>G83+H83</f>
        <v>0</v>
      </c>
      <c r="J83" s="30">
        <v>0</v>
      </c>
      <c r="K83" s="38">
        <v>0</v>
      </c>
      <c r="L83" s="11">
        <f>J83+K83</f>
        <v>0</v>
      </c>
      <c r="M83" s="11">
        <f>F83-H83-K83</f>
        <v>0</v>
      </c>
    </row>
    <row r="84" spans="1:13" x14ac:dyDescent="0.25">
      <c r="A84" s="13"/>
      <c r="B84" s="24" t="s">
        <v>236</v>
      </c>
      <c r="C84" s="24" t="s">
        <v>237</v>
      </c>
      <c r="D84" s="24" t="s">
        <v>238</v>
      </c>
      <c r="E84" s="30" t="s">
        <v>3</v>
      </c>
      <c r="F84" s="30">
        <v>9855.9500000000007</v>
      </c>
      <c r="G84" s="30">
        <v>1522826.84</v>
      </c>
      <c r="H84" s="38">
        <v>2851.79</v>
      </c>
      <c r="I84" s="9">
        <f>G84+H84</f>
        <v>1525678.6300000001</v>
      </c>
      <c r="J84" s="30">
        <v>7187983.54</v>
      </c>
      <c r="K84" s="38">
        <v>2276.52</v>
      </c>
      <c r="L84" s="11">
        <f>J84+K84</f>
        <v>7190260.0599999996</v>
      </c>
      <c r="M84" s="11">
        <f>F84-H84-K84</f>
        <v>4727.6400000000012</v>
      </c>
    </row>
    <row r="85" spans="1:13" ht="43.5" x14ac:dyDescent="0.25">
      <c r="A85" s="13"/>
      <c r="B85" s="15" t="s">
        <v>3</v>
      </c>
      <c r="C85" s="15" t="s">
        <v>239</v>
      </c>
      <c r="D85" s="39" t="s">
        <v>240</v>
      </c>
      <c r="E85" s="11" t="e">
        <f>E77+E78+E79+E80+E81+E82+E83+E84</f>
        <v>#VALUE!</v>
      </c>
      <c r="F85" s="11">
        <f>F77+F78+F79+F80+F81+F82+F83+F84</f>
        <v>182317.78</v>
      </c>
      <c r="G85" s="11">
        <f>G77+G78+G79+G80+G81+G82+G83+G84</f>
        <v>37131123.009999998</v>
      </c>
      <c r="H85" s="11">
        <f>H77+H78+H79+H80+H81+H82+H83+H84</f>
        <v>52753.16</v>
      </c>
      <c r="I85" s="9">
        <f>G85+H85</f>
        <v>37183876.169999994</v>
      </c>
      <c r="J85" s="11">
        <f>J77+J78+J79+J80+J81+J82+J83+J84</f>
        <v>55081552.719999999</v>
      </c>
      <c r="K85" s="11">
        <f>K77+K78+K79+K80+K81+K82+K83+K84</f>
        <v>42111.669999999991</v>
      </c>
      <c r="L85" s="11">
        <f>J85+K85</f>
        <v>55123664.390000001</v>
      </c>
      <c r="M85" s="11">
        <f>F85-H85-K85</f>
        <v>87452.950000000012</v>
      </c>
    </row>
    <row r="86" spans="1:13" ht="22.5" x14ac:dyDescent="0.25">
      <c r="A86" s="23" t="s">
        <v>241</v>
      </c>
      <c r="B86" s="24" t="s">
        <v>242</v>
      </c>
      <c r="C86" s="24" t="s">
        <v>243</v>
      </c>
      <c r="D86" s="40" t="s">
        <v>244</v>
      </c>
      <c r="E86" s="30" t="s">
        <v>3</v>
      </c>
      <c r="F86" s="30">
        <v>0</v>
      </c>
      <c r="G86" s="30">
        <v>97241.52</v>
      </c>
      <c r="H86" s="38">
        <v>0</v>
      </c>
      <c r="I86" s="9">
        <f>G86+H86</f>
        <v>97241.52</v>
      </c>
      <c r="J86" s="30">
        <v>41948.3</v>
      </c>
      <c r="K86" s="38">
        <v>0</v>
      </c>
      <c r="L86" s="11">
        <f>J86+K86</f>
        <v>41948.3</v>
      </c>
      <c r="M86" s="11">
        <f>F86-H86-K86</f>
        <v>0</v>
      </c>
    </row>
    <row r="87" spans="1:13" ht="43.5" x14ac:dyDescent="0.25">
      <c r="A87" s="13"/>
      <c r="B87" s="24" t="s">
        <v>245</v>
      </c>
      <c r="C87" s="24" t="s">
        <v>246</v>
      </c>
      <c r="D87" s="40" t="s">
        <v>247</v>
      </c>
      <c r="E87" s="30" t="s">
        <v>3</v>
      </c>
      <c r="F87" s="30">
        <v>4176.3500000000004</v>
      </c>
      <c r="G87" s="30">
        <v>114278.53</v>
      </c>
      <c r="H87" s="38">
        <v>1208.42</v>
      </c>
      <c r="I87" s="9">
        <f>G87+H87</f>
        <v>115486.95</v>
      </c>
      <c r="J87" s="30">
        <v>50555.72</v>
      </c>
      <c r="K87" s="38">
        <v>964.65</v>
      </c>
      <c r="L87" s="11">
        <f>J87+K87</f>
        <v>51520.37</v>
      </c>
      <c r="M87" s="11">
        <f>F87-H87-K87</f>
        <v>2003.2800000000002</v>
      </c>
    </row>
    <row r="88" spans="1:13" ht="33" x14ac:dyDescent="0.25">
      <c r="A88" s="13"/>
      <c r="B88" s="24" t="s">
        <v>248</v>
      </c>
      <c r="C88" s="24" t="s">
        <v>249</v>
      </c>
      <c r="D88" s="40" t="s">
        <v>250</v>
      </c>
      <c r="E88" s="30" t="s">
        <v>3</v>
      </c>
      <c r="F88" s="30">
        <v>107788.33</v>
      </c>
      <c r="G88" s="30">
        <v>22811.759999999998</v>
      </c>
      <c r="H88" s="38">
        <v>31188.26</v>
      </c>
      <c r="I88" s="9">
        <f>G88+H88</f>
        <v>54000.02</v>
      </c>
      <c r="J88" s="30">
        <v>241449.44</v>
      </c>
      <c r="K88" s="38">
        <v>24896.9</v>
      </c>
      <c r="L88" s="11">
        <f>J88+K88</f>
        <v>266346.34000000003</v>
      </c>
      <c r="M88" s="11">
        <f>F88-H88-K88</f>
        <v>51703.170000000006</v>
      </c>
    </row>
    <row r="89" spans="1:13" ht="33" x14ac:dyDescent="0.25">
      <c r="A89" s="13"/>
      <c r="B89" s="24" t="s">
        <v>251</v>
      </c>
      <c r="C89" s="24" t="s">
        <v>252</v>
      </c>
      <c r="D89" s="40" t="s">
        <v>253</v>
      </c>
      <c r="E89" s="30" t="s">
        <v>3</v>
      </c>
      <c r="F89" s="30">
        <v>188283.97</v>
      </c>
      <c r="G89" s="30">
        <v>140187.99</v>
      </c>
      <c r="H89" s="38">
        <v>54479.46</v>
      </c>
      <c r="I89" s="9">
        <f>G89+H89</f>
        <v>194667.44999999998</v>
      </c>
      <c r="J89" s="30">
        <v>223620.91</v>
      </c>
      <c r="K89" s="38">
        <v>43489.74</v>
      </c>
      <c r="L89" s="11">
        <f>J89+K89</f>
        <v>267110.65000000002</v>
      </c>
      <c r="M89" s="11">
        <f>F89-H89-K89</f>
        <v>90314.770000000019</v>
      </c>
    </row>
    <row r="90" spans="1:13" ht="43.5" x14ac:dyDescent="0.25">
      <c r="A90" s="13"/>
      <c r="B90" s="24" t="s">
        <v>254</v>
      </c>
      <c r="C90" s="24" t="s">
        <v>255</v>
      </c>
      <c r="D90" s="40" t="s">
        <v>256</v>
      </c>
      <c r="E90" s="30" t="s">
        <v>3</v>
      </c>
      <c r="F90" s="30">
        <v>200682.23</v>
      </c>
      <c r="G90" s="30">
        <v>33494.370000000003</v>
      </c>
      <c r="H90" s="38">
        <v>58066.86</v>
      </c>
      <c r="I90" s="9">
        <f>G90+H90</f>
        <v>91561.23000000001</v>
      </c>
      <c r="J90" s="30">
        <v>1897.11</v>
      </c>
      <c r="K90" s="38">
        <v>46353.48</v>
      </c>
      <c r="L90" s="11">
        <f>J90+K90</f>
        <v>48250.590000000004</v>
      </c>
      <c r="M90" s="11">
        <f>F90-H90-K90</f>
        <v>96261.889999999985</v>
      </c>
    </row>
    <row r="91" spans="1:13" ht="33" x14ac:dyDescent="0.25">
      <c r="A91" s="13"/>
      <c r="B91" s="24" t="s">
        <v>257</v>
      </c>
      <c r="C91" s="24" t="s">
        <v>258</v>
      </c>
      <c r="D91" s="40" t="s">
        <v>259</v>
      </c>
      <c r="E91" s="30" t="s">
        <v>3</v>
      </c>
      <c r="F91" s="30">
        <v>46203.1</v>
      </c>
      <c r="G91" s="30">
        <v>30797.49</v>
      </c>
      <c r="H91" s="38">
        <v>13368.74</v>
      </c>
      <c r="I91" s="9">
        <f>G91+H91</f>
        <v>44166.23</v>
      </c>
      <c r="J91" s="30">
        <v>41990.44</v>
      </c>
      <c r="K91" s="38">
        <v>10671.97</v>
      </c>
      <c r="L91" s="11">
        <f>J91+K91</f>
        <v>52662.41</v>
      </c>
      <c r="M91" s="11">
        <f>F91-H91-K91</f>
        <v>22162.39</v>
      </c>
    </row>
    <row r="92" spans="1:13" ht="75" x14ac:dyDescent="0.25">
      <c r="A92" s="13"/>
      <c r="B92" s="24" t="s">
        <v>260</v>
      </c>
      <c r="C92" s="24" t="s">
        <v>261</v>
      </c>
      <c r="D92" s="40" t="s">
        <v>262</v>
      </c>
      <c r="E92" s="30" t="s">
        <v>3</v>
      </c>
      <c r="F92" s="30">
        <v>0</v>
      </c>
      <c r="G92" s="30">
        <v>0</v>
      </c>
      <c r="H92" s="38">
        <v>0</v>
      </c>
      <c r="I92" s="9">
        <f>G92+H92</f>
        <v>0</v>
      </c>
      <c r="J92" s="30">
        <v>0</v>
      </c>
      <c r="K92" s="38">
        <v>0</v>
      </c>
      <c r="L92" s="11">
        <f>J92+K92</f>
        <v>0</v>
      </c>
      <c r="M92" s="11">
        <f>F92-H92-K92</f>
        <v>0</v>
      </c>
    </row>
    <row r="93" spans="1:13" ht="43.5" x14ac:dyDescent="0.25">
      <c r="A93" s="13"/>
      <c r="B93" s="15" t="s">
        <v>3</v>
      </c>
      <c r="C93" s="15" t="s">
        <v>263</v>
      </c>
      <c r="D93" s="39" t="s">
        <v>264</v>
      </c>
      <c r="E93" s="11" t="e">
        <f>E86+E87+E88+E89+E90+E91+E92</f>
        <v>#VALUE!</v>
      </c>
      <c r="F93" s="11">
        <f>F86+F87+F88+F89+F90+F91+F92</f>
        <v>547133.98</v>
      </c>
      <c r="G93" s="11">
        <f>G86+G87+G88+G89+G90+G91+G92</f>
        <v>438811.66</v>
      </c>
      <c r="H93" s="11">
        <f>H86+H87+H88+H89+H90+H91+H92</f>
        <v>158311.74</v>
      </c>
      <c r="I93" s="9">
        <f>G93+H93</f>
        <v>597123.39999999991</v>
      </c>
      <c r="J93" s="11">
        <f>J86+J87+J88+J89+J90+J91+J92</f>
        <v>601461.91999999993</v>
      </c>
      <c r="K93" s="11">
        <f>K86+K87+K88+K89+K90+K91+K92</f>
        <v>126376.74000000002</v>
      </c>
      <c r="L93" s="11">
        <f>J93+K93</f>
        <v>727838.65999999992</v>
      </c>
      <c r="M93" s="11">
        <f>F93-H93-K93</f>
        <v>262445.5</v>
      </c>
    </row>
    <row r="94" spans="1:13" ht="54" x14ac:dyDescent="0.25">
      <c r="A94" s="23" t="s">
        <v>265</v>
      </c>
      <c r="B94" s="24" t="s">
        <v>266</v>
      </c>
      <c r="C94" s="24" t="s">
        <v>267</v>
      </c>
      <c r="D94" s="40" t="s">
        <v>268</v>
      </c>
      <c r="E94" s="30" t="s">
        <v>3</v>
      </c>
      <c r="F94" s="30">
        <v>0</v>
      </c>
      <c r="G94" s="30">
        <v>0</v>
      </c>
      <c r="H94" s="38">
        <v>0</v>
      </c>
      <c r="I94" s="9">
        <f>G94+H94</f>
        <v>0</v>
      </c>
      <c r="J94" s="30">
        <v>46264011.240000002</v>
      </c>
      <c r="K94" s="38">
        <v>0</v>
      </c>
      <c r="L94" s="11">
        <f>J94+K94</f>
        <v>46264011.240000002</v>
      </c>
      <c r="M94" s="11">
        <f>F94-H94-K94</f>
        <v>0</v>
      </c>
    </row>
    <row r="95" spans="1:13" ht="43.5" x14ac:dyDescent="0.25">
      <c r="A95" s="13"/>
      <c r="B95" s="24" t="s">
        <v>269</v>
      </c>
      <c r="C95" s="24" t="s">
        <v>270</v>
      </c>
      <c r="D95" s="40" t="s">
        <v>271</v>
      </c>
      <c r="E95" s="30" t="s">
        <v>3</v>
      </c>
      <c r="F95" s="30">
        <v>0</v>
      </c>
      <c r="G95" s="30">
        <v>419039.99</v>
      </c>
      <c r="H95" s="38">
        <v>0</v>
      </c>
      <c r="I95" s="9">
        <f>G95+H95</f>
        <v>419039.99</v>
      </c>
      <c r="J95" s="30">
        <v>6151359.0499999998</v>
      </c>
      <c r="K95" s="38">
        <v>0</v>
      </c>
      <c r="L95" s="11">
        <f>J95+K95</f>
        <v>6151359.0499999998</v>
      </c>
      <c r="M95" s="11">
        <f>F95-H95-K95</f>
        <v>0</v>
      </c>
    </row>
    <row r="96" spans="1:13" ht="43.5" x14ac:dyDescent="0.25">
      <c r="A96" s="13"/>
      <c r="B96" s="24" t="s">
        <v>272</v>
      </c>
      <c r="C96" s="24" t="s">
        <v>273</v>
      </c>
      <c r="D96" s="40" t="s">
        <v>274</v>
      </c>
      <c r="E96" s="30" t="s">
        <v>3</v>
      </c>
      <c r="F96" s="30">
        <v>0</v>
      </c>
      <c r="G96" s="30">
        <v>741066.55</v>
      </c>
      <c r="H96" s="38">
        <v>0</v>
      </c>
      <c r="I96" s="9">
        <f>G96+H96</f>
        <v>741066.55</v>
      </c>
      <c r="J96" s="30">
        <v>2150896.98</v>
      </c>
      <c r="K96" s="38">
        <v>0</v>
      </c>
      <c r="L96" s="11">
        <f>J96+K96</f>
        <v>2150896.98</v>
      </c>
      <c r="M96" s="11">
        <f>F96-H96-K96</f>
        <v>0</v>
      </c>
    </row>
    <row r="97" spans="1:13" ht="85.5" x14ac:dyDescent="0.25">
      <c r="A97" s="13"/>
      <c r="B97" s="24" t="s">
        <v>275</v>
      </c>
      <c r="C97" s="24" t="s">
        <v>276</v>
      </c>
      <c r="D97" s="40" t="s">
        <v>277</v>
      </c>
      <c r="E97" s="30" t="s">
        <v>3</v>
      </c>
      <c r="F97" s="30">
        <v>0</v>
      </c>
      <c r="G97" s="30">
        <v>143261.69</v>
      </c>
      <c r="H97" s="38">
        <v>0</v>
      </c>
      <c r="I97" s="9">
        <f>G97+H97</f>
        <v>143261.69</v>
      </c>
      <c r="J97" s="30">
        <v>469164277.85000002</v>
      </c>
      <c r="K97" s="38">
        <v>0</v>
      </c>
      <c r="L97" s="11">
        <f>J97+K97</f>
        <v>469164277.85000002</v>
      </c>
      <c r="M97" s="11">
        <f>F97-H97-K97</f>
        <v>0</v>
      </c>
    </row>
    <row r="98" spans="1:13" ht="43.5" x14ac:dyDescent="0.25">
      <c r="A98" s="13"/>
      <c r="B98" s="15" t="s">
        <v>3</v>
      </c>
      <c r="C98" s="15" t="s">
        <v>278</v>
      </c>
      <c r="D98" s="39" t="s">
        <v>279</v>
      </c>
      <c r="E98" s="11" t="e">
        <f>E94+E95+E96+E97</f>
        <v>#VALUE!</v>
      </c>
      <c r="F98" s="11">
        <f>F94+F95+F96+F97</f>
        <v>0</v>
      </c>
      <c r="G98" s="11">
        <f>G94+G95+G96+G97</f>
        <v>1303368.23</v>
      </c>
      <c r="H98" s="11">
        <f>H94+H95+H96+H97</f>
        <v>0</v>
      </c>
      <c r="I98" s="9">
        <f>G98+H98</f>
        <v>1303368.23</v>
      </c>
      <c r="J98" s="11">
        <f>J94+J95+J96+J97</f>
        <v>523730545.12</v>
      </c>
      <c r="K98" s="11">
        <f>K94+K95+K96+K97</f>
        <v>0</v>
      </c>
      <c r="L98" s="11">
        <f>J98+K98</f>
        <v>523730545.12</v>
      </c>
      <c r="M98" s="11">
        <f>F98-H98-K98</f>
        <v>0</v>
      </c>
    </row>
    <row r="99" spans="1:13" ht="43.5" x14ac:dyDescent="0.25">
      <c r="A99" s="23" t="s">
        <v>280</v>
      </c>
      <c r="B99" s="24" t="s">
        <v>281</v>
      </c>
      <c r="C99" s="24" t="s">
        <v>282</v>
      </c>
      <c r="D99" s="40" t="s">
        <v>283</v>
      </c>
      <c r="E99" s="30" t="s">
        <v>3</v>
      </c>
      <c r="F99" s="30">
        <v>1440</v>
      </c>
      <c r="G99" s="30">
        <v>0</v>
      </c>
      <c r="H99" s="38">
        <v>416.66</v>
      </c>
      <c r="I99" s="9">
        <f>G99+H99</f>
        <v>416.66</v>
      </c>
      <c r="J99" s="30">
        <v>2799787.82</v>
      </c>
      <c r="K99" s="38">
        <v>332.61</v>
      </c>
      <c r="L99" s="11">
        <f>J99+K99</f>
        <v>2800120.4299999997</v>
      </c>
      <c r="M99" s="11">
        <f>F99-H99-K99</f>
        <v>690.7299999999999</v>
      </c>
    </row>
    <row r="100" spans="1:13" ht="54" x14ac:dyDescent="0.25">
      <c r="A100" s="13"/>
      <c r="B100" s="24" t="s">
        <v>284</v>
      </c>
      <c r="C100" s="24" t="s">
        <v>285</v>
      </c>
      <c r="D100" s="40" t="s">
        <v>286</v>
      </c>
      <c r="E100" s="30" t="s">
        <v>3</v>
      </c>
      <c r="F100" s="30">
        <v>490578.2</v>
      </c>
      <c r="G100" s="30">
        <v>2410502.11</v>
      </c>
      <c r="H100" s="38">
        <v>141947.48000000001</v>
      </c>
      <c r="I100" s="9">
        <f>G100+H100</f>
        <v>2552449.59</v>
      </c>
      <c r="J100" s="30">
        <v>443788.17</v>
      </c>
      <c r="K100" s="38">
        <v>113313.51</v>
      </c>
      <c r="L100" s="11">
        <f>J100+K100</f>
        <v>557101.67999999993</v>
      </c>
      <c r="M100" s="11">
        <f>F100-H100-K100</f>
        <v>235317.20999999996</v>
      </c>
    </row>
    <row r="101" spans="1:13" ht="22.5" x14ac:dyDescent="0.25">
      <c r="A101" s="13"/>
      <c r="B101" s="24" t="s">
        <v>287</v>
      </c>
      <c r="C101" s="24" t="s">
        <v>288</v>
      </c>
      <c r="D101" s="40" t="s">
        <v>289</v>
      </c>
      <c r="E101" s="30" t="s">
        <v>3</v>
      </c>
      <c r="F101" s="30">
        <v>239.83</v>
      </c>
      <c r="G101" s="30">
        <v>3693562.05</v>
      </c>
      <c r="H101" s="38">
        <v>69.39</v>
      </c>
      <c r="I101" s="9">
        <f>G101+H101</f>
        <v>3693631.44</v>
      </c>
      <c r="J101" s="30">
        <v>3223621.36</v>
      </c>
      <c r="K101" s="38">
        <v>55.4</v>
      </c>
      <c r="L101" s="11">
        <f>J101+K101</f>
        <v>3223676.76</v>
      </c>
      <c r="M101" s="11">
        <f>F101-H101-K101</f>
        <v>115.03999999999999</v>
      </c>
    </row>
    <row r="102" spans="1:13" x14ac:dyDescent="0.25">
      <c r="A102" s="13"/>
      <c r="B102" s="24" t="s">
        <v>290</v>
      </c>
      <c r="C102" s="24" t="s">
        <v>291</v>
      </c>
      <c r="D102" s="40" t="s">
        <v>292</v>
      </c>
      <c r="E102" s="30" t="s">
        <v>3</v>
      </c>
      <c r="F102" s="30">
        <v>142382.35999999999</v>
      </c>
      <c r="G102" s="30">
        <v>34543.57</v>
      </c>
      <c r="H102" s="38">
        <v>41197.949999999997</v>
      </c>
      <c r="I102" s="9">
        <f>G102+H102</f>
        <v>75741.51999999999</v>
      </c>
      <c r="J102" s="30">
        <v>8711.51</v>
      </c>
      <c r="K102" s="38">
        <v>32887.410000000003</v>
      </c>
      <c r="L102" s="11">
        <f>J102+K102</f>
        <v>41598.920000000006</v>
      </c>
      <c r="M102" s="11">
        <f>F102-H102-K102</f>
        <v>68296.999999999985</v>
      </c>
    </row>
    <row r="103" spans="1:13" ht="64.5" x14ac:dyDescent="0.25">
      <c r="A103" s="13"/>
      <c r="B103" s="24" t="s">
        <v>293</v>
      </c>
      <c r="C103" s="24" t="s">
        <v>294</v>
      </c>
      <c r="D103" s="40" t="s">
        <v>295</v>
      </c>
      <c r="E103" s="30" t="s">
        <v>3</v>
      </c>
      <c r="F103" s="30">
        <v>3035158.02</v>
      </c>
      <c r="G103" s="30">
        <v>1388333.89</v>
      </c>
      <c r="H103" s="38">
        <v>878214.79</v>
      </c>
      <c r="I103" s="9">
        <f>G103+H103</f>
        <v>2266548.6799999997</v>
      </c>
      <c r="J103" s="30">
        <v>60003.67</v>
      </c>
      <c r="K103" s="38">
        <v>701059.32</v>
      </c>
      <c r="L103" s="11">
        <f>J103+K103</f>
        <v>761062.99</v>
      </c>
      <c r="M103" s="11">
        <f>F103-H103-K103</f>
        <v>1455883.9100000001</v>
      </c>
    </row>
    <row r="104" spans="1:13" ht="43.5" x14ac:dyDescent="0.25">
      <c r="A104" s="13"/>
      <c r="B104" s="24" t="s">
        <v>296</v>
      </c>
      <c r="C104" s="24" t="s">
        <v>297</v>
      </c>
      <c r="D104" s="40" t="s">
        <v>298</v>
      </c>
      <c r="E104" s="30" t="s">
        <v>3</v>
      </c>
      <c r="F104" s="30">
        <v>1209.08</v>
      </c>
      <c r="G104" s="30">
        <v>1269039.06</v>
      </c>
      <c r="H104" s="38">
        <v>349.84</v>
      </c>
      <c r="I104" s="9">
        <f>G104+H104</f>
        <v>1269388.9000000001</v>
      </c>
      <c r="J104" s="30">
        <v>3591442.47</v>
      </c>
      <c r="K104" s="38">
        <v>279.27</v>
      </c>
      <c r="L104" s="11">
        <f>J104+K104</f>
        <v>3591721.74</v>
      </c>
      <c r="M104" s="11">
        <f>F104-H104-K104</f>
        <v>579.97</v>
      </c>
    </row>
    <row r="105" spans="1:13" ht="33" x14ac:dyDescent="0.25">
      <c r="A105" s="13"/>
      <c r="B105" s="24" t="s">
        <v>299</v>
      </c>
      <c r="C105" s="24" t="s">
        <v>300</v>
      </c>
      <c r="D105" s="40" t="s">
        <v>301</v>
      </c>
      <c r="E105" s="30" t="s">
        <v>3</v>
      </c>
      <c r="F105" s="30">
        <v>0</v>
      </c>
      <c r="G105" s="30">
        <v>0</v>
      </c>
      <c r="H105" s="38">
        <v>0</v>
      </c>
      <c r="I105" s="9">
        <f>G105+H105</f>
        <v>0</v>
      </c>
      <c r="J105" s="30">
        <v>0</v>
      </c>
      <c r="K105" s="38">
        <v>0</v>
      </c>
      <c r="L105" s="11">
        <f>J105+K105</f>
        <v>0</v>
      </c>
      <c r="M105" s="11">
        <f>F105-H105-K105</f>
        <v>0</v>
      </c>
    </row>
    <row r="106" spans="1:13" ht="75" x14ac:dyDescent="0.25">
      <c r="A106" s="13"/>
      <c r="B106" s="24" t="s">
        <v>302</v>
      </c>
      <c r="C106" s="24" t="s">
        <v>303</v>
      </c>
      <c r="D106" s="40" t="s">
        <v>304</v>
      </c>
      <c r="E106" s="30" t="s">
        <v>3</v>
      </c>
      <c r="F106" s="30">
        <v>0</v>
      </c>
      <c r="G106" s="30">
        <v>1618624.59</v>
      </c>
      <c r="H106" s="38">
        <v>0</v>
      </c>
      <c r="I106" s="9">
        <f>G106+H106</f>
        <v>1618624.59</v>
      </c>
      <c r="J106" s="30">
        <v>439088.88</v>
      </c>
      <c r="K106" s="38">
        <v>0</v>
      </c>
      <c r="L106" s="11">
        <f>J106+K106</f>
        <v>439088.88</v>
      </c>
      <c r="M106" s="11">
        <f>F106-H106-K106</f>
        <v>0</v>
      </c>
    </row>
    <row r="107" spans="1:13" ht="75" x14ac:dyDescent="0.25">
      <c r="A107" s="13"/>
      <c r="B107" s="24" t="s">
        <v>305</v>
      </c>
      <c r="C107" s="24" t="s">
        <v>306</v>
      </c>
      <c r="D107" s="40" t="s">
        <v>307</v>
      </c>
      <c r="E107" s="30" t="s">
        <v>3</v>
      </c>
      <c r="F107" s="30">
        <v>0</v>
      </c>
      <c r="G107" s="30">
        <v>127310.92</v>
      </c>
      <c r="H107" s="38">
        <v>0</v>
      </c>
      <c r="I107" s="9">
        <f>G107+H107</f>
        <v>127310.92</v>
      </c>
      <c r="J107" s="30">
        <v>34535.99</v>
      </c>
      <c r="K107" s="38">
        <v>0</v>
      </c>
      <c r="L107" s="11">
        <f>J107+K107</f>
        <v>34535.99</v>
      </c>
      <c r="M107" s="11">
        <f>F107-H107-K107</f>
        <v>0</v>
      </c>
    </row>
    <row r="108" spans="1:13" ht="85.5" x14ac:dyDescent="0.25">
      <c r="A108" s="13"/>
      <c r="B108" s="15" t="s">
        <v>3</v>
      </c>
      <c r="C108" s="15" t="s">
        <v>308</v>
      </c>
      <c r="D108" s="39" t="s">
        <v>309</v>
      </c>
      <c r="E108" s="11" t="e">
        <f>E99+E100+E101+E102+E103+E104+E105+E106+E107</f>
        <v>#VALUE!</v>
      </c>
      <c r="F108" s="11">
        <f>F99+F100+F101+F102+F103+F104+F105+F106+F107</f>
        <v>3671007.49</v>
      </c>
      <c r="G108" s="11">
        <f>G99+G100+G101+G102+G103+G104+G105+G106+G107</f>
        <v>10541916.189999999</v>
      </c>
      <c r="H108" s="11">
        <f>H99+H100+H101+H102+H103+H104+H105+H106+H107</f>
        <v>1062196.1100000001</v>
      </c>
      <c r="I108" s="9">
        <f>G108+H108</f>
        <v>11604112.299999999</v>
      </c>
      <c r="J108" s="11">
        <f>J99+J100+J101+J102+J103+J104+J105+J106+J107</f>
        <v>10600979.870000001</v>
      </c>
      <c r="K108" s="11">
        <f>K99+K100+K101+K102+K103+K104+K105+K106+K107</f>
        <v>847927.52</v>
      </c>
      <c r="L108" s="11">
        <f>J108+K108</f>
        <v>11448907.390000001</v>
      </c>
      <c r="M108" s="11">
        <f>F108-H108-K108</f>
        <v>1760883.8599999999</v>
      </c>
    </row>
    <row r="109" spans="1:13" ht="33" x14ac:dyDescent="0.25">
      <c r="A109" s="23" t="s">
        <v>310</v>
      </c>
      <c r="B109" s="24" t="s">
        <v>311</v>
      </c>
      <c r="C109" s="24" t="s">
        <v>312</v>
      </c>
      <c r="D109" s="40" t="s">
        <v>313</v>
      </c>
      <c r="E109" s="30" t="s">
        <v>3</v>
      </c>
      <c r="F109" s="30">
        <v>0</v>
      </c>
      <c r="G109" s="30">
        <v>990097.49</v>
      </c>
      <c r="H109" s="38">
        <v>0</v>
      </c>
      <c r="I109" s="9">
        <f>G109+H109</f>
        <v>990097.49</v>
      </c>
      <c r="J109" s="30">
        <v>250209.17</v>
      </c>
      <c r="K109" s="38">
        <v>0</v>
      </c>
      <c r="L109" s="11">
        <f>J109+K109</f>
        <v>250209.17</v>
      </c>
      <c r="M109" s="11">
        <f>F109-H109-K109</f>
        <v>0</v>
      </c>
    </row>
    <row r="110" spans="1:13" ht="33" x14ac:dyDescent="0.25">
      <c r="A110" s="13"/>
      <c r="B110" s="24" t="s">
        <v>314</v>
      </c>
      <c r="C110" s="24" t="s">
        <v>315</v>
      </c>
      <c r="D110" s="40" t="s">
        <v>316</v>
      </c>
      <c r="E110" s="30" t="s">
        <v>3</v>
      </c>
      <c r="F110" s="30">
        <v>194110.98</v>
      </c>
      <c r="G110" s="30">
        <v>1331601.23</v>
      </c>
      <c r="H110" s="38">
        <v>56165.49</v>
      </c>
      <c r="I110" s="9">
        <f>G110+H110</f>
        <v>1387766.72</v>
      </c>
      <c r="J110" s="30">
        <v>2381946.09</v>
      </c>
      <c r="K110" s="38">
        <v>44835.66</v>
      </c>
      <c r="L110" s="11">
        <f>J110+K110</f>
        <v>2426781.75</v>
      </c>
      <c r="M110" s="11">
        <f>F110-H110-K110</f>
        <v>93109.830000000016</v>
      </c>
    </row>
    <row r="111" spans="1:13" ht="54" x14ac:dyDescent="0.25">
      <c r="A111" s="13"/>
      <c r="B111" s="24" t="s">
        <v>317</v>
      </c>
      <c r="C111" s="24" t="s">
        <v>318</v>
      </c>
      <c r="D111" s="40" t="s">
        <v>319</v>
      </c>
      <c r="E111" s="30" t="s">
        <v>3</v>
      </c>
      <c r="F111" s="30">
        <v>0</v>
      </c>
      <c r="G111" s="30">
        <v>1715539.37</v>
      </c>
      <c r="H111" s="38">
        <v>0</v>
      </c>
      <c r="I111" s="9">
        <f>G111+H111</f>
        <v>1715539.37</v>
      </c>
      <c r="J111" s="30">
        <v>1479517.82</v>
      </c>
      <c r="K111" s="38">
        <v>0</v>
      </c>
      <c r="L111" s="11">
        <f>J111+K111</f>
        <v>1479517.82</v>
      </c>
      <c r="M111" s="11">
        <f>F111-H111-K111</f>
        <v>0</v>
      </c>
    </row>
    <row r="112" spans="1:13" ht="43.5" x14ac:dyDescent="0.25">
      <c r="A112" s="13"/>
      <c r="B112" s="24" t="s">
        <v>320</v>
      </c>
      <c r="C112" s="24" t="s">
        <v>321</v>
      </c>
      <c r="D112" s="40" t="s">
        <v>322</v>
      </c>
      <c r="E112" s="30" t="s">
        <v>3</v>
      </c>
      <c r="F112" s="30">
        <v>3078295.76</v>
      </c>
      <c r="G112" s="30">
        <v>1038541.26</v>
      </c>
      <c r="H112" s="38">
        <v>890696.58</v>
      </c>
      <c r="I112" s="9">
        <f>G112+H112</f>
        <v>1929237.8399999999</v>
      </c>
      <c r="J112" s="30">
        <v>590994.56999999995</v>
      </c>
      <c r="K112" s="38">
        <v>711023.25</v>
      </c>
      <c r="L112" s="11">
        <f>J112+K112</f>
        <v>1302017.8199999998</v>
      </c>
      <c r="M112" s="11">
        <f>F112-H112-K112</f>
        <v>1476575.9299999997</v>
      </c>
    </row>
    <row r="113" spans="1:13" ht="43.5" x14ac:dyDescent="0.25">
      <c r="A113" s="13"/>
      <c r="B113" s="24" t="s">
        <v>323</v>
      </c>
      <c r="C113" s="24" t="s">
        <v>324</v>
      </c>
      <c r="D113" s="40" t="s">
        <v>325</v>
      </c>
      <c r="E113" s="30" t="s">
        <v>3</v>
      </c>
      <c r="F113" s="30">
        <v>2178612.77</v>
      </c>
      <c r="G113" s="30">
        <v>0</v>
      </c>
      <c r="H113" s="38">
        <v>630375.73</v>
      </c>
      <c r="I113" s="9">
        <f>G113+H113</f>
        <v>630375.73</v>
      </c>
      <c r="J113" s="30">
        <v>85754.01</v>
      </c>
      <c r="K113" s="38">
        <v>503214.91</v>
      </c>
      <c r="L113" s="11">
        <f>J113+K113</f>
        <v>588968.91999999993</v>
      </c>
      <c r="M113" s="11">
        <f>F113-H113-K113</f>
        <v>1045022.1300000001</v>
      </c>
    </row>
    <row r="114" spans="1:13" ht="43.5" x14ac:dyDescent="0.25">
      <c r="A114" s="13"/>
      <c r="B114" s="24" t="s">
        <v>326</v>
      </c>
      <c r="C114" s="24" t="s">
        <v>327</v>
      </c>
      <c r="D114" s="40" t="s">
        <v>328</v>
      </c>
      <c r="E114" s="30" t="s">
        <v>3</v>
      </c>
      <c r="F114" s="30">
        <v>0</v>
      </c>
      <c r="G114" s="30">
        <v>743812.27</v>
      </c>
      <c r="H114" s="38">
        <v>0</v>
      </c>
      <c r="I114" s="9">
        <f>G114+H114</f>
        <v>743812.27</v>
      </c>
      <c r="J114" s="30">
        <v>0</v>
      </c>
      <c r="K114" s="38">
        <v>0</v>
      </c>
      <c r="L114" s="11">
        <f>J114+K114</f>
        <v>0</v>
      </c>
      <c r="M114" s="11">
        <f>F114-H114-K114</f>
        <v>0</v>
      </c>
    </row>
    <row r="115" spans="1:13" ht="43.5" x14ac:dyDescent="0.25">
      <c r="A115" s="13"/>
      <c r="B115" s="24" t="s">
        <v>329</v>
      </c>
      <c r="C115" s="24" t="s">
        <v>330</v>
      </c>
      <c r="D115" s="40" t="s">
        <v>331</v>
      </c>
      <c r="E115" s="30" t="s">
        <v>3</v>
      </c>
      <c r="F115" s="30">
        <v>0</v>
      </c>
      <c r="G115" s="30">
        <v>189832.14</v>
      </c>
      <c r="H115" s="38">
        <v>0</v>
      </c>
      <c r="I115" s="9">
        <f>G115+H115</f>
        <v>189832.14</v>
      </c>
      <c r="J115" s="30">
        <v>89935.87</v>
      </c>
      <c r="K115" s="38">
        <v>0</v>
      </c>
      <c r="L115" s="11">
        <f>J115+K115</f>
        <v>89935.87</v>
      </c>
      <c r="M115" s="11">
        <f>F115-H115-K115</f>
        <v>0</v>
      </c>
    </row>
    <row r="116" spans="1:13" ht="43.5" x14ac:dyDescent="0.25">
      <c r="A116" s="13"/>
      <c r="B116" s="24" t="s">
        <v>332</v>
      </c>
      <c r="C116" s="24" t="s">
        <v>333</v>
      </c>
      <c r="D116" s="40" t="s">
        <v>334</v>
      </c>
      <c r="E116" s="30" t="s">
        <v>3</v>
      </c>
      <c r="F116" s="30">
        <v>117632.5</v>
      </c>
      <c r="G116" s="30">
        <v>117890.57</v>
      </c>
      <c r="H116" s="38">
        <v>34036.65</v>
      </c>
      <c r="I116" s="9">
        <f>G116+H116</f>
        <v>151927.22</v>
      </c>
      <c r="J116" s="30">
        <v>400123.7</v>
      </c>
      <c r="K116" s="38">
        <v>27170.7</v>
      </c>
      <c r="L116" s="11">
        <f>J116+K116</f>
        <v>427294.4</v>
      </c>
      <c r="M116" s="11">
        <f>F116-H116-K116</f>
        <v>56425.150000000009</v>
      </c>
    </row>
    <row r="117" spans="1:13" ht="43.5" x14ac:dyDescent="0.25">
      <c r="A117" s="13"/>
      <c r="B117" s="24" t="s">
        <v>335</v>
      </c>
      <c r="C117" s="24" t="s">
        <v>336</v>
      </c>
      <c r="D117" s="40" t="s">
        <v>337</v>
      </c>
      <c r="E117" s="30" t="s">
        <v>3</v>
      </c>
      <c r="F117" s="30">
        <v>90360.74</v>
      </c>
      <c r="G117" s="30">
        <v>1839080.92</v>
      </c>
      <c r="H117" s="38">
        <v>26145.64</v>
      </c>
      <c r="I117" s="9">
        <f>G117+H117</f>
        <v>1865226.5599999998</v>
      </c>
      <c r="J117" s="30">
        <v>792726.12</v>
      </c>
      <c r="K117" s="38">
        <v>20871.48</v>
      </c>
      <c r="L117" s="11">
        <f>J117+K117</f>
        <v>813597.6</v>
      </c>
      <c r="M117" s="11">
        <f>F117-H117-K117</f>
        <v>43343.62000000001</v>
      </c>
    </row>
    <row r="118" spans="1:13" ht="33" x14ac:dyDescent="0.25">
      <c r="A118" s="13"/>
      <c r="B118" s="24" t="s">
        <v>338</v>
      </c>
      <c r="C118" s="24" t="s">
        <v>339</v>
      </c>
      <c r="D118" s="40" t="s">
        <v>340</v>
      </c>
      <c r="E118" s="30" t="s">
        <v>3</v>
      </c>
      <c r="F118" s="30">
        <v>524232.54</v>
      </c>
      <c r="G118" s="30">
        <v>67079.990000000005</v>
      </c>
      <c r="H118" s="38">
        <v>151685.26999999999</v>
      </c>
      <c r="I118" s="9">
        <f>G118+H118</f>
        <v>218765.26</v>
      </c>
      <c r="J118" s="30">
        <v>27342.799999999999</v>
      </c>
      <c r="K118" s="38">
        <v>121086.98</v>
      </c>
      <c r="L118" s="11">
        <f>J118+K118</f>
        <v>148429.78</v>
      </c>
      <c r="M118" s="11">
        <f>F118-H118-K118</f>
        <v>251460.29000000004</v>
      </c>
    </row>
    <row r="119" spans="1:13" ht="43.5" x14ac:dyDescent="0.25">
      <c r="A119" s="13"/>
      <c r="B119" s="24" t="s">
        <v>341</v>
      </c>
      <c r="C119" s="24" t="s">
        <v>342</v>
      </c>
      <c r="D119" s="40" t="s">
        <v>343</v>
      </c>
      <c r="E119" s="30" t="s">
        <v>3</v>
      </c>
      <c r="F119" s="30">
        <v>3531360.93</v>
      </c>
      <c r="G119" s="30">
        <v>0</v>
      </c>
      <c r="H119" s="38">
        <v>1021789.76</v>
      </c>
      <c r="I119" s="9">
        <f>G119+H119</f>
        <v>1021789.76</v>
      </c>
      <c r="J119" s="30">
        <v>0</v>
      </c>
      <c r="K119" s="38">
        <v>815672.02</v>
      </c>
      <c r="L119" s="11">
        <f>J119+K119</f>
        <v>815672.02</v>
      </c>
      <c r="M119" s="11">
        <f>F119-H119-K119</f>
        <v>1693899.15</v>
      </c>
    </row>
    <row r="120" spans="1:13" ht="85.5" x14ac:dyDescent="0.25">
      <c r="A120" s="13"/>
      <c r="B120" s="24" t="s">
        <v>344</v>
      </c>
      <c r="C120" s="24" t="s">
        <v>345</v>
      </c>
      <c r="D120" s="40" t="s">
        <v>346</v>
      </c>
      <c r="E120" s="30" t="s">
        <v>3</v>
      </c>
      <c r="F120" s="30">
        <v>0</v>
      </c>
      <c r="G120" s="30">
        <v>0</v>
      </c>
      <c r="H120" s="38">
        <v>0</v>
      </c>
      <c r="I120" s="9">
        <f>G120+H120</f>
        <v>0</v>
      </c>
      <c r="J120" s="30">
        <v>0</v>
      </c>
      <c r="K120" s="38">
        <v>0</v>
      </c>
      <c r="L120" s="11">
        <f>J120+K120</f>
        <v>0</v>
      </c>
      <c r="M120" s="11">
        <f>F120-H120-K120</f>
        <v>0</v>
      </c>
    </row>
    <row r="121" spans="1:13" ht="43.5" x14ac:dyDescent="0.25">
      <c r="A121" s="13"/>
      <c r="B121" s="24" t="s">
        <v>347</v>
      </c>
      <c r="C121" s="24" t="s">
        <v>348</v>
      </c>
      <c r="D121" s="40" t="s">
        <v>349</v>
      </c>
      <c r="E121" s="30" t="s">
        <v>3</v>
      </c>
      <c r="F121" s="30">
        <v>565456.4</v>
      </c>
      <c r="G121" s="30">
        <v>0</v>
      </c>
      <c r="H121" s="38">
        <v>163613.28</v>
      </c>
      <c r="I121" s="9">
        <f>G121+H121</f>
        <v>163613.28</v>
      </c>
      <c r="J121" s="30">
        <v>0</v>
      </c>
      <c r="K121" s="38">
        <v>130608.84</v>
      </c>
      <c r="L121" s="11">
        <f>J121+K121</f>
        <v>130608.84</v>
      </c>
      <c r="M121" s="11">
        <f>F121-H121-K121</f>
        <v>271234.28000000003</v>
      </c>
    </row>
    <row r="122" spans="1:13" ht="43.5" x14ac:dyDescent="0.25">
      <c r="A122" s="13"/>
      <c r="B122" s="24" t="s">
        <v>350</v>
      </c>
      <c r="C122" s="24" t="s">
        <v>351</v>
      </c>
      <c r="D122" s="40" t="s">
        <v>352</v>
      </c>
      <c r="E122" s="30" t="s">
        <v>3</v>
      </c>
      <c r="F122" s="30">
        <v>1129970.83</v>
      </c>
      <c r="G122" s="30">
        <v>1312818.96</v>
      </c>
      <c r="H122" s="38">
        <v>326954.01</v>
      </c>
      <c r="I122" s="9">
        <f>G122+H122</f>
        <v>1639772.97</v>
      </c>
      <c r="J122" s="30">
        <v>1245788.45</v>
      </c>
      <c r="K122" s="38">
        <v>261000.11</v>
      </c>
      <c r="L122" s="11">
        <f>J122+K122</f>
        <v>1506788.56</v>
      </c>
      <c r="M122" s="11">
        <f>F122-H122-K122</f>
        <v>542016.71000000008</v>
      </c>
    </row>
    <row r="123" spans="1:13" ht="43.5" x14ac:dyDescent="0.25">
      <c r="A123" s="13"/>
      <c r="B123" s="24" t="s">
        <v>353</v>
      </c>
      <c r="C123" s="24" t="s">
        <v>354</v>
      </c>
      <c r="D123" s="40" t="s">
        <v>355</v>
      </c>
      <c r="E123" s="30" t="s">
        <v>3</v>
      </c>
      <c r="F123" s="30">
        <v>1328983.77</v>
      </c>
      <c r="G123" s="30">
        <v>831057.42</v>
      </c>
      <c r="H123" s="38">
        <v>384537.87</v>
      </c>
      <c r="I123" s="9">
        <f>G123+H123</f>
        <v>1215595.29</v>
      </c>
      <c r="J123" s="30">
        <v>470326.44</v>
      </c>
      <c r="K123" s="38">
        <v>306968.02</v>
      </c>
      <c r="L123" s="11">
        <f>J123+K123</f>
        <v>777294.46</v>
      </c>
      <c r="M123" s="11">
        <f>F123-H123-K123</f>
        <v>637477.88</v>
      </c>
    </row>
    <row r="124" spans="1:13" ht="54" x14ac:dyDescent="0.25">
      <c r="A124" s="13"/>
      <c r="B124" s="24" t="s">
        <v>356</v>
      </c>
      <c r="C124" s="24" t="s">
        <v>357</v>
      </c>
      <c r="D124" s="40" t="s">
        <v>358</v>
      </c>
      <c r="E124" s="30" t="s">
        <v>3</v>
      </c>
      <c r="F124" s="30">
        <v>360539.38</v>
      </c>
      <c r="G124" s="30">
        <v>309085.55</v>
      </c>
      <c r="H124" s="38">
        <v>104321.1</v>
      </c>
      <c r="I124" s="9">
        <f>G124+H124</f>
        <v>413406.65</v>
      </c>
      <c r="J124" s="30">
        <v>170279.09</v>
      </c>
      <c r="K124" s="38">
        <v>83277.210000000006</v>
      </c>
      <c r="L124" s="11">
        <f>J124+K124</f>
        <v>253556.3</v>
      </c>
      <c r="M124" s="11">
        <f>F124-H124-K124</f>
        <v>172941.07</v>
      </c>
    </row>
    <row r="125" spans="1:13" ht="43.5" x14ac:dyDescent="0.25">
      <c r="A125" s="13"/>
      <c r="B125" s="24" t="s">
        <v>359</v>
      </c>
      <c r="C125" s="24" t="s">
        <v>360</v>
      </c>
      <c r="D125" s="40" t="s">
        <v>361</v>
      </c>
      <c r="E125" s="30" t="s">
        <v>3</v>
      </c>
      <c r="F125" s="30">
        <v>2949198.72</v>
      </c>
      <c r="G125" s="30">
        <v>1043785.25</v>
      </c>
      <c r="H125" s="38">
        <v>853342.7</v>
      </c>
      <c r="I125" s="9">
        <f>G125+H125</f>
        <v>1897127.95</v>
      </c>
      <c r="J125" s="30">
        <v>468611.46</v>
      </c>
      <c r="K125" s="38">
        <v>681204.48</v>
      </c>
      <c r="L125" s="11">
        <f>J125+K125</f>
        <v>1149815.94</v>
      </c>
      <c r="M125" s="11">
        <f>F125-H125-K125</f>
        <v>1414651.5400000003</v>
      </c>
    </row>
    <row r="126" spans="1:13" ht="33" x14ac:dyDescent="0.25">
      <c r="A126" s="13"/>
      <c r="B126" s="24" t="s">
        <v>362</v>
      </c>
      <c r="C126" s="24" t="s">
        <v>363</v>
      </c>
      <c r="D126" s="40" t="s">
        <v>364</v>
      </c>
      <c r="E126" s="30" t="s">
        <v>3</v>
      </c>
      <c r="F126" s="30">
        <v>962963.16</v>
      </c>
      <c r="G126" s="30">
        <v>57053.29</v>
      </c>
      <c r="H126" s="38">
        <v>278630.78999999998</v>
      </c>
      <c r="I126" s="9">
        <f>G126+H126</f>
        <v>335684.07999999996</v>
      </c>
      <c r="J126" s="30">
        <v>27886.19</v>
      </c>
      <c r="K126" s="38">
        <v>222424.76</v>
      </c>
      <c r="L126" s="11">
        <f>J126+K126</f>
        <v>250310.95</v>
      </c>
      <c r="M126" s="11">
        <f>F126-H126-K126</f>
        <v>461907.6100000001</v>
      </c>
    </row>
    <row r="127" spans="1:13" ht="33" x14ac:dyDescent="0.25">
      <c r="A127" s="13"/>
      <c r="B127" s="24" t="s">
        <v>365</v>
      </c>
      <c r="C127" s="24" t="s">
        <v>366</v>
      </c>
      <c r="D127" s="40" t="s">
        <v>367</v>
      </c>
      <c r="E127" s="30" t="s">
        <v>3</v>
      </c>
      <c r="F127" s="30">
        <v>23914.720000000001</v>
      </c>
      <c r="G127" s="30">
        <v>7191.18</v>
      </c>
      <c r="H127" s="38">
        <v>6919.66</v>
      </c>
      <c r="I127" s="9">
        <f>G127+H127</f>
        <v>14110.84</v>
      </c>
      <c r="J127" s="30">
        <v>85147.81</v>
      </c>
      <c r="K127" s="38">
        <v>5523.81</v>
      </c>
      <c r="L127" s="11">
        <f>J127+K127</f>
        <v>90671.62</v>
      </c>
      <c r="M127" s="11">
        <f>F127-H127-K127</f>
        <v>11471.25</v>
      </c>
    </row>
    <row r="128" spans="1:13" ht="96" x14ac:dyDescent="0.25">
      <c r="A128" s="13"/>
      <c r="B128" s="24" t="s">
        <v>368</v>
      </c>
      <c r="C128" s="24" t="s">
        <v>369</v>
      </c>
      <c r="D128" s="40" t="s">
        <v>370</v>
      </c>
      <c r="E128" s="30" t="s">
        <v>3</v>
      </c>
      <c r="F128" s="30">
        <v>2723334.33</v>
      </c>
      <c r="G128" s="30">
        <v>57353.91</v>
      </c>
      <c r="H128" s="38">
        <v>787989.44</v>
      </c>
      <c r="I128" s="9">
        <f>G128+H128</f>
        <v>845343.35</v>
      </c>
      <c r="J128" s="30">
        <v>16936.740000000002</v>
      </c>
      <c r="K128" s="38">
        <v>629034.43000000005</v>
      </c>
      <c r="L128" s="11">
        <f>J128+K128</f>
        <v>645971.17000000004</v>
      </c>
      <c r="M128" s="11">
        <f>F128-H128-K128</f>
        <v>1306310.46</v>
      </c>
    </row>
    <row r="129" spans="1:13" x14ac:dyDescent="0.25">
      <c r="A129" s="13"/>
      <c r="B129" s="24" t="s">
        <v>371</v>
      </c>
      <c r="C129" s="24" t="s">
        <v>372</v>
      </c>
      <c r="D129" s="40" t="s">
        <v>373</v>
      </c>
      <c r="E129" s="30" t="s">
        <v>3</v>
      </c>
      <c r="F129" s="30">
        <v>145187.81</v>
      </c>
      <c r="G129" s="30">
        <v>49068.160000000003</v>
      </c>
      <c r="H129" s="38">
        <v>42009.7</v>
      </c>
      <c r="I129" s="9">
        <f>G129+H129</f>
        <v>91077.86</v>
      </c>
      <c r="J129" s="30">
        <v>263796.55</v>
      </c>
      <c r="K129" s="38">
        <v>33535.410000000003</v>
      </c>
      <c r="L129" s="11">
        <f>J129+K129</f>
        <v>297331.95999999996</v>
      </c>
      <c r="M129" s="11">
        <f>F129-H129-K129</f>
        <v>69642.7</v>
      </c>
    </row>
    <row r="130" spans="1:13" ht="33" x14ac:dyDescent="0.25">
      <c r="A130" s="13"/>
      <c r="B130" s="24" t="s">
        <v>374</v>
      </c>
      <c r="C130" s="24" t="s">
        <v>375</v>
      </c>
      <c r="D130" s="40" t="s">
        <v>376</v>
      </c>
      <c r="E130" s="30" t="s">
        <v>3</v>
      </c>
      <c r="F130" s="30">
        <v>170951.62</v>
      </c>
      <c r="G130" s="30">
        <v>161855.66</v>
      </c>
      <c r="H130" s="38">
        <v>49464.39</v>
      </c>
      <c r="I130" s="9">
        <f>G130+H130</f>
        <v>211320.05</v>
      </c>
      <c r="J130" s="30">
        <v>400971.29</v>
      </c>
      <c r="K130" s="38">
        <v>39486.32</v>
      </c>
      <c r="L130" s="11">
        <f>J130+K130</f>
        <v>440457.61</v>
      </c>
      <c r="M130" s="11">
        <f>F130-H130-K130</f>
        <v>82000.91</v>
      </c>
    </row>
    <row r="131" spans="1:13" ht="43.5" x14ac:dyDescent="0.25">
      <c r="A131" s="13"/>
      <c r="B131" s="15" t="s">
        <v>3</v>
      </c>
      <c r="C131" s="15" t="s">
        <v>377</v>
      </c>
      <c r="D131" s="39" t="s">
        <v>378</v>
      </c>
      <c r="E131" s="11" t="e">
        <f>E109+E110+E111+E112+E113+E114+E115+E116+E117+E118+E119+E120+E121+E122+E123+E124+E125+E126+E127+E128+E129+E130</f>
        <v>#VALUE!</v>
      </c>
      <c r="F131" s="11">
        <f>F109+F110+F111+F112+F113+F114+F115+F116+F117+F118+F119+F120+F121+F122+F123+F124+F125+F126+F127+F128+F129+F130</f>
        <v>20075106.960000001</v>
      </c>
      <c r="G131" s="11">
        <f>G109+G110+G111+G112+G113+G114+G115+G116+G117+G118+G119+G120+G121+G122+G123+G124+G125+G126+G127+G128+G129+G130</f>
        <v>11862744.619999999</v>
      </c>
      <c r="H131" s="11">
        <f>H109+H110+H111+H112+H113+H114+H115+H116+H117+H118+H119+H120+H121+H122+H123+H124+H125+H126+H127+H128+H129+H130</f>
        <v>5808678.0599999987</v>
      </c>
      <c r="I131" s="9">
        <f>G131+H131</f>
        <v>17671422.68</v>
      </c>
      <c r="J131" s="11">
        <f>J109+J110+J111+J112+J113+J114+J115+J116+J117+J118+J119+J120+J121+J122+J123+J124+J125+J126+J127+J128+J129+J130</f>
        <v>9248294.1700000018</v>
      </c>
      <c r="K131" s="11">
        <f>K109+K110+K111+K112+K113+K114+K115+K116+K117+K118+K119+K120+K121+K122+K123+K124+K125+K126+K127+K128+K129+K130</f>
        <v>4636938.3900000006</v>
      </c>
      <c r="L131" s="11">
        <f>J131+K131</f>
        <v>13885232.560000002</v>
      </c>
      <c r="M131" s="11">
        <f>F131-H131-K131</f>
        <v>9629490.5100000016</v>
      </c>
    </row>
    <row r="132" spans="1:13" ht="43.5" x14ac:dyDescent="0.25">
      <c r="A132" s="23" t="s">
        <v>379</v>
      </c>
      <c r="B132" s="24" t="s">
        <v>380</v>
      </c>
      <c r="C132" s="24" t="s">
        <v>381</v>
      </c>
      <c r="D132" s="40" t="s">
        <v>382</v>
      </c>
      <c r="E132" s="30" t="s">
        <v>3</v>
      </c>
      <c r="F132" s="30">
        <v>3089836.81</v>
      </c>
      <c r="G132" s="30">
        <v>21583679.390000001</v>
      </c>
      <c r="H132" s="38">
        <v>894035.95</v>
      </c>
      <c r="I132" s="9">
        <f>G132+H132</f>
        <v>22477715.34</v>
      </c>
      <c r="J132" s="30">
        <v>14952215.689999999</v>
      </c>
      <c r="K132" s="38">
        <v>713689</v>
      </c>
      <c r="L132" s="11">
        <f>J132+K132</f>
        <v>15665904.689999999</v>
      </c>
      <c r="M132" s="11">
        <f>F132-H132-K132</f>
        <v>1482111.8600000003</v>
      </c>
    </row>
    <row r="133" spans="1:13" ht="43.5" x14ac:dyDescent="0.25">
      <c r="A133" s="13"/>
      <c r="B133" s="24" t="s">
        <v>383</v>
      </c>
      <c r="C133" s="24" t="s">
        <v>384</v>
      </c>
      <c r="D133" s="40" t="s">
        <v>385</v>
      </c>
      <c r="E133" s="30" t="s">
        <v>3</v>
      </c>
      <c r="F133" s="30">
        <v>414434.56</v>
      </c>
      <c r="G133" s="30">
        <v>2263267.12</v>
      </c>
      <c r="H133" s="38">
        <v>119915.52</v>
      </c>
      <c r="I133" s="9">
        <f>G133+H133</f>
        <v>2383182.64</v>
      </c>
      <c r="J133" s="30">
        <v>2449517.63</v>
      </c>
      <c r="K133" s="38">
        <v>95725.89</v>
      </c>
      <c r="L133" s="11">
        <f>J133+K133</f>
        <v>2545243.52</v>
      </c>
      <c r="M133" s="11">
        <f>F133-H133-K133</f>
        <v>198793.14999999997</v>
      </c>
    </row>
    <row r="134" spans="1:13" ht="43.5" x14ac:dyDescent="0.25">
      <c r="A134" s="13"/>
      <c r="B134" s="24" t="s">
        <v>386</v>
      </c>
      <c r="C134" s="24" t="s">
        <v>387</v>
      </c>
      <c r="D134" s="40" t="s">
        <v>388</v>
      </c>
      <c r="E134" s="30" t="s">
        <v>3</v>
      </c>
      <c r="F134" s="30">
        <v>3306904.65</v>
      </c>
      <c r="G134" s="30">
        <v>29487484.77</v>
      </c>
      <c r="H134" s="38">
        <v>956843.94</v>
      </c>
      <c r="I134" s="9">
        <f>G134+H134</f>
        <v>30444328.710000001</v>
      </c>
      <c r="J134" s="30">
        <v>17732977.879999999</v>
      </c>
      <c r="K134" s="38">
        <v>763827.22</v>
      </c>
      <c r="L134" s="11">
        <f>J134+K134</f>
        <v>18496805.099999998</v>
      </c>
      <c r="M134" s="11">
        <f>F134-H134-K134</f>
        <v>1586233.49</v>
      </c>
    </row>
    <row r="135" spans="1:13" ht="64.5" x14ac:dyDescent="0.25">
      <c r="A135" s="13"/>
      <c r="B135" s="24" t="s">
        <v>389</v>
      </c>
      <c r="C135" s="24" t="s">
        <v>390</v>
      </c>
      <c r="D135" s="40" t="s">
        <v>391</v>
      </c>
      <c r="E135" s="30" t="s">
        <v>3</v>
      </c>
      <c r="F135" s="30">
        <v>176424.55</v>
      </c>
      <c r="G135" s="30">
        <v>0</v>
      </c>
      <c r="H135" s="38">
        <v>51047.97</v>
      </c>
      <c r="I135" s="9">
        <f>G135+H135</f>
        <v>51047.97</v>
      </c>
      <c r="J135" s="30">
        <v>0</v>
      </c>
      <c r="K135" s="38">
        <v>40750.46</v>
      </c>
      <c r="L135" s="11">
        <f>J135+K135</f>
        <v>40750.46</v>
      </c>
      <c r="M135" s="11">
        <f>F135-H135-K135</f>
        <v>84626.12</v>
      </c>
    </row>
    <row r="136" spans="1:13" ht="64.5" x14ac:dyDescent="0.25">
      <c r="A136" s="13"/>
      <c r="B136" s="24" t="s">
        <v>392</v>
      </c>
      <c r="C136" s="24" t="s">
        <v>393</v>
      </c>
      <c r="D136" s="40" t="s">
        <v>394</v>
      </c>
      <c r="E136" s="30" t="s">
        <v>3</v>
      </c>
      <c r="F136" s="30">
        <v>0</v>
      </c>
      <c r="G136" s="30">
        <v>0</v>
      </c>
      <c r="H136" s="38">
        <v>0</v>
      </c>
      <c r="I136" s="9">
        <f>G136+H136</f>
        <v>0</v>
      </c>
      <c r="J136" s="30">
        <v>0</v>
      </c>
      <c r="K136" s="38">
        <v>0</v>
      </c>
      <c r="L136" s="11">
        <f>J136+K136</f>
        <v>0</v>
      </c>
      <c r="M136" s="11">
        <f>F136-H136-K136</f>
        <v>0</v>
      </c>
    </row>
    <row r="137" spans="1:13" ht="54" x14ac:dyDescent="0.25">
      <c r="A137" s="13"/>
      <c r="B137" s="24" t="s">
        <v>395</v>
      </c>
      <c r="C137" s="24" t="s">
        <v>396</v>
      </c>
      <c r="D137" s="40" t="s">
        <v>397</v>
      </c>
      <c r="E137" s="30" t="s">
        <v>3</v>
      </c>
      <c r="F137" s="30">
        <v>0</v>
      </c>
      <c r="G137" s="30">
        <v>0</v>
      </c>
      <c r="H137" s="38">
        <v>0</v>
      </c>
      <c r="I137" s="9">
        <f>G137+H137</f>
        <v>0</v>
      </c>
      <c r="J137" s="30">
        <v>0</v>
      </c>
      <c r="K137" s="38">
        <v>0</v>
      </c>
      <c r="L137" s="11">
        <f>J137+K137</f>
        <v>0</v>
      </c>
      <c r="M137" s="11">
        <f>F137-H137-K137</f>
        <v>0</v>
      </c>
    </row>
    <row r="138" spans="1:13" ht="54" x14ac:dyDescent="0.25">
      <c r="A138" s="13"/>
      <c r="B138" s="24" t="s">
        <v>398</v>
      </c>
      <c r="C138" s="24" t="s">
        <v>399</v>
      </c>
      <c r="D138" s="40" t="s">
        <v>400</v>
      </c>
      <c r="E138" s="30" t="s">
        <v>3</v>
      </c>
      <c r="F138" s="30">
        <v>6974829.6600000001</v>
      </c>
      <c r="G138" s="30">
        <v>9019658.7599999998</v>
      </c>
      <c r="H138" s="38">
        <v>2018148.15</v>
      </c>
      <c r="I138" s="9">
        <f>G138+H138</f>
        <v>11037806.91</v>
      </c>
      <c r="J138" s="30">
        <v>1864371.26</v>
      </c>
      <c r="K138" s="38">
        <v>1611042.75</v>
      </c>
      <c r="L138" s="11">
        <f>J138+K138</f>
        <v>3475414.01</v>
      </c>
      <c r="M138" s="11">
        <f>F138-H138-K138</f>
        <v>3345638.76</v>
      </c>
    </row>
    <row r="139" spans="1:13" ht="64.5" x14ac:dyDescent="0.25">
      <c r="A139" s="13"/>
      <c r="B139" s="24" t="s">
        <v>401</v>
      </c>
      <c r="C139" s="24" t="s">
        <v>402</v>
      </c>
      <c r="D139" s="40" t="s">
        <v>403</v>
      </c>
      <c r="E139" s="30" t="s">
        <v>3</v>
      </c>
      <c r="F139" s="30">
        <v>1289359.5900000001</v>
      </c>
      <c r="G139" s="30">
        <v>0</v>
      </c>
      <c r="H139" s="38">
        <v>373072.72</v>
      </c>
      <c r="I139" s="9">
        <f>G139+H139</f>
        <v>373072.72</v>
      </c>
      <c r="J139" s="30">
        <v>0</v>
      </c>
      <c r="K139" s="38">
        <v>297815.65000000002</v>
      </c>
      <c r="L139" s="11">
        <f>J139+K139</f>
        <v>297815.65000000002</v>
      </c>
      <c r="M139" s="11">
        <f>F139-H139-K139</f>
        <v>618471.22000000009</v>
      </c>
    </row>
    <row r="140" spans="1:13" ht="64.5" x14ac:dyDescent="0.25">
      <c r="A140" s="13"/>
      <c r="B140" s="24" t="s">
        <v>404</v>
      </c>
      <c r="C140" s="24" t="s">
        <v>405</v>
      </c>
      <c r="D140" s="40" t="s">
        <v>406</v>
      </c>
      <c r="E140" s="30" t="s">
        <v>3</v>
      </c>
      <c r="F140" s="30">
        <v>6776317.04</v>
      </c>
      <c r="G140" s="30">
        <v>2452410.79</v>
      </c>
      <c r="H140" s="38">
        <v>1960709.06</v>
      </c>
      <c r="I140" s="9">
        <f>G140+H140</f>
        <v>4413119.8499999996</v>
      </c>
      <c r="J140" s="30">
        <v>7275145.2999999998</v>
      </c>
      <c r="K140" s="38">
        <v>1565190.4</v>
      </c>
      <c r="L140" s="11">
        <f>J140+K140</f>
        <v>8840335.6999999993</v>
      </c>
      <c r="M140" s="11">
        <f>F140-H140-K140</f>
        <v>3250417.5800000005</v>
      </c>
    </row>
    <row r="141" spans="1:13" ht="33" x14ac:dyDescent="0.25">
      <c r="A141" s="13"/>
      <c r="B141" s="24" t="s">
        <v>407</v>
      </c>
      <c r="C141" s="24" t="s">
        <v>408</v>
      </c>
      <c r="D141" s="40" t="s">
        <v>409</v>
      </c>
      <c r="E141" s="30" t="s">
        <v>3</v>
      </c>
      <c r="F141" s="30">
        <v>0</v>
      </c>
      <c r="G141" s="30">
        <v>0</v>
      </c>
      <c r="H141" s="38">
        <v>0</v>
      </c>
      <c r="I141" s="9">
        <f>G141+H141</f>
        <v>0</v>
      </c>
      <c r="J141" s="30">
        <v>0</v>
      </c>
      <c r="K141" s="38">
        <v>0</v>
      </c>
      <c r="L141" s="11">
        <f>J141+K141</f>
        <v>0</v>
      </c>
      <c r="M141" s="11">
        <f>F141-H141-K141</f>
        <v>0</v>
      </c>
    </row>
    <row r="142" spans="1:13" ht="43.5" x14ac:dyDescent="0.25">
      <c r="A142" s="13"/>
      <c r="B142" s="24" t="s">
        <v>410</v>
      </c>
      <c r="C142" s="24" t="s">
        <v>411</v>
      </c>
      <c r="D142" s="40" t="s">
        <v>412</v>
      </c>
      <c r="E142" s="30" t="s">
        <v>3</v>
      </c>
      <c r="F142" s="30">
        <v>0</v>
      </c>
      <c r="G142" s="30">
        <v>0</v>
      </c>
      <c r="H142" s="38">
        <v>0</v>
      </c>
      <c r="I142" s="9">
        <f>G142+H142</f>
        <v>0</v>
      </c>
      <c r="J142" s="30">
        <v>0</v>
      </c>
      <c r="K142" s="38">
        <v>0</v>
      </c>
      <c r="L142" s="11">
        <f>J142+K142</f>
        <v>0</v>
      </c>
      <c r="M142" s="11">
        <f>F142-H142-K142</f>
        <v>0</v>
      </c>
    </row>
    <row r="143" spans="1:13" ht="54" x14ac:dyDescent="0.25">
      <c r="A143" s="13"/>
      <c r="B143" s="24" t="s">
        <v>413</v>
      </c>
      <c r="C143" s="24" t="s">
        <v>414</v>
      </c>
      <c r="D143" s="40" t="s">
        <v>415</v>
      </c>
      <c r="E143" s="30" t="s">
        <v>3</v>
      </c>
      <c r="F143" s="30">
        <v>200000</v>
      </c>
      <c r="G143" s="30">
        <v>0</v>
      </c>
      <c r="H143" s="38">
        <v>57869.46</v>
      </c>
      <c r="I143" s="9">
        <f>G143+H143</f>
        <v>57869.46</v>
      </c>
      <c r="J143" s="30">
        <v>0</v>
      </c>
      <c r="K143" s="38">
        <v>46195.9</v>
      </c>
      <c r="L143" s="11">
        <f>J143+K143</f>
        <v>46195.9</v>
      </c>
      <c r="M143" s="11">
        <f>F143-H143-K143</f>
        <v>95934.640000000014</v>
      </c>
    </row>
    <row r="144" spans="1:13" ht="43.5" x14ac:dyDescent="0.25">
      <c r="A144" s="13"/>
      <c r="B144" s="24" t="s">
        <v>416</v>
      </c>
      <c r="C144" s="24" t="s">
        <v>417</v>
      </c>
      <c r="D144" s="40" t="s">
        <v>418</v>
      </c>
      <c r="E144" s="30" t="s">
        <v>3</v>
      </c>
      <c r="F144" s="30">
        <v>100577.35</v>
      </c>
      <c r="G144" s="30">
        <v>702570.88</v>
      </c>
      <c r="H144" s="38">
        <v>29101.78</v>
      </c>
      <c r="I144" s="9">
        <f>G144+H144</f>
        <v>731672.66</v>
      </c>
      <c r="J144" s="30">
        <v>486709.94</v>
      </c>
      <c r="K144" s="38">
        <v>23231.31</v>
      </c>
      <c r="L144" s="11">
        <f>J144+K144</f>
        <v>509941.25</v>
      </c>
      <c r="M144" s="11">
        <f>F144-H144-K144</f>
        <v>48244.260000000009</v>
      </c>
    </row>
    <row r="145" spans="1:13" ht="43.5" x14ac:dyDescent="0.25">
      <c r="A145" s="13"/>
      <c r="B145" s="24" t="s">
        <v>419</v>
      </c>
      <c r="C145" s="24" t="s">
        <v>420</v>
      </c>
      <c r="D145" s="40" t="s">
        <v>421</v>
      </c>
      <c r="E145" s="30" t="s">
        <v>3</v>
      </c>
      <c r="F145" s="30">
        <v>67728.17</v>
      </c>
      <c r="G145" s="30">
        <v>74074.679999999993</v>
      </c>
      <c r="H145" s="38">
        <v>19596.96</v>
      </c>
      <c r="I145" s="9">
        <f>G145+H145</f>
        <v>93671.639999999985</v>
      </c>
      <c r="J145" s="30">
        <v>80170.48</v>
      </c>
      <c r="K145" s="38">
        <v>15643.82</v>
      </c>
      <c r="L145" s="11">
        <f>J145+K145</f>
        <v>95814.299999999988</v>
      </c>
      <c r="M145" s="11">
        <f>F145-H145-K145</f>
        <v>32487.39</v>
      </c>
    </row>
    <row r="146" spans="1:13" ht="33" x14ac:dyDescent="0.25">
      <c r="A146" s="13"/>
      <c r="B146" s="24" t="s">
        <v>422</v>
      </c>
      <c r="C146" s="24" t="s">
        <v>423</v>
      </c>
      <c r="D146" s="40" t="s">
        <v>424</v>
      </c>
      <c r="E146" s="30" t="s">
        <v>3</v>
      </c>
      <c r="F146" s="30">
        <v>0</v>
      </c>
      <c r="G146" s="30">
        <v>0</v>
      </c>
      <c r="H146" s="38">
        <v>0</v>
      </c>
      <c r="I146" s="9">
        <f>G146+H146</f>
        <v>0</v>
      </c>
      <c r="J146" s="30">
        <v>0</v>
      </c>
      <c r="K146" s="38">
        <v>0</v>
      </c>
      <c r="L146" s="11">
        <f>J146+K146</f>
        <v>0</v>
      </c>
      <c r="M146" s="11">
        <f>F146-H146-K146</f>
        <v>0</v>
      </c>
    </row>
    <row r="147" spans="1:13" ht="43.5" x14ac:dyDescent="0.25">
      <c r="A147" s="13"/>
      <c r="B147" s="24" t="s">
        <v>425</v>
      </c>
      <c r="C147" s="24" t="s">
        <v>426</v>
      </c>
      <c r="D147" s="40" t="s">
        <v>427</v>
      </c>
      <c r="E147" s="30" t="s">
        <v>3</v>
      </c>
      <c r="F147" s="30">
        <v>0</v>
      </c>
      <c r="G147" s="30">
        <v>0</v>
      </c>
      <c r="H147" s="38">
        <v>0</v>
      </c>
      <c r="I147" s="9">
        <f>G147+H147</f>
        <v>0</v>
      </c>
      <c r="J147" s="30">
        <v>0</v>
      </c>
      <c r="K147" s="38">
        <v>0</v>
      </c>
      <c r="L147" s="11">
        <f>J147+K147</f>
        <v>0</v>
      </c>
      <c r="M147" s="11">
        <f>F147-H147-K147</f>
        <v>0</v>
      </c>
    </row>
    <row r="148" spans="1:13" ht="33" x14ac:dyDescent="0.25">
      <c r="A148" s="13"/>
      <c r="B148" s="24" t="s">
        <v>428</v>
      </c>
      <c r="C148" s="24" t="s">
        <v>429</v>
      </c>
      <c r="D148" s="40" t="s">
        <v>430</v>
      </c>
      <c r="E148" s="30" t="s">
        <v>3</v>
      </c>
      <c r="F148" s="30">
        <v>1092184.8500000001</v>
      </c>
      <c r="G148" s="30">
        <v>4355510.92</v>
      </c>
      <c r="H148" s="38">
        <v>316020.74</v>
      </c>
      <c r="I148" s="9">
        <f>G148+H148</f>
        <v>4671531.66</v>
      </c>
      <c r="J148" s="30">
        <v>2779026.32</v>
      </c>
      <c r="K148" s="38">
        <v>252272.32</v>
      </c>
      <c r="L148" s="11">
        <f>J148+K148</f>
        <v>3031298.6399999997</v>
      </c>
      <c r="M148" s="11">
        <f>F148-H148-K148</f>
        <v>523891.7900000001</v>
      </c>
    </row>
    <row r="149" spans="1:13" ht="54" x14ac:dyDescent="0.25">
      <c r="A149" s="13"/>
      <c r="B149" s="24" t="s">
        <v>431</v>
      </c>
      <c r="C149" s="24" t="s">
        <v>432</v>
      </c>
      <c r="D149" s="40" t="s">
        <v>433</v>
      </c>
      <c r="E149" s="30" t="s">
        <v>3</v>
      </c>
      <c r="F149" s="30">
        <v>0</v>
      </c>
      <c r="G149" s="30">
        <v>0</v>
      </c>
      <c r="H149" s="38">
        <v>0</v>
      </c>
      <c r="I149" s="9">
        <f>G149+H149</f>
        <v>0</v>
      </c>
      <c r="J149" s="30">
        <v>0</v>
      </c>
      <c r="K149" s="38">
        <v>0</v>
      </c>
      <c r="L149" s="11">
        <f>J149+K149</f>
        <v>0</v>
      </c>
      <c r="M149" s="11">
        <f>F149-H149-K149</f>
        <v>0</v>
      </c>
    </row>
    <row r="150" spans="1:13" ht="54" x14ac:dyDescent="0.25">
      <c r="A150" s="13"/>
      <c r="B150" s="24" t="s">
        <v>434</v>
      </c>
      <c r="C150" s="24" t="s">
        <v>435</v>
      </c>
      <c r="D150" s="40" t="s">
        <v>436</v>
      </c>
      <c r="E150" s="30" t="s">
        <v>3</v>
      </c>
      <c r="F150" s="30">
        <v>0</v>
      </c>
      <c r="G150" s="30">
        <v>0</v>
      </c>
      <c r="H150" s="38">
        <v>0</v>
      </c>
      <c r="I150" s="9">
        <f>G150+H150</f>
        <v>0</v>
      </c>
      <c r="J150" s="30">
        <v>0</v>
      </c>
      <c r="K150" s="38">
        <v>0</v>
      </c>
      <c r="L150" s="11">
        <f>J150+K150</f>
        <v>0</v>
      </c>
      <c r="M150" s="11">
        <f>F150-H150-K150</f>
        <v>0</v>
      </c>
    </row>
    <row r="151" spans="1:13" ht="43.5" x14ac:dyDescent="0.25">
      <c r="A151" s="13"/>
      <c r="B151" s="24" t="s">
        <v>437</v>
      </c>
      <c r="C151" s="24" t="s">
        <v>438</v>
      </c>
      <c r="D151" s="40" t="s">
        <v>439</v>
      </c>
      <c r="E151" s="30" t="s">
        <v>3</v>
      </c>
      <c r="F151" s="30">
        <v>0</v>
      </c>
      <c r="G151" s="30">
        <v>0</v>
      </c>
      <c r="H151" s="38">
        <v>0</v>
      </c>
      <c r="I151" s="9">
        <f>G151+H151</f>
        <v>0</v>
      </c>
      <c r="J151" s="30">
        <v>0</v>
      </c>
      <c r="K151" s="38">
        <v>0</v>
      </c>
      <c r="L151" s="11">
        <f>J151+K151</f>
        <v>0</v>
      </c>
      <c r="M151" s="11">
        <f>F151-H151-K151</f>
        <v>0</v>
      </c>
    </row>
    <row r="152" spans="1:13" ht="22.5" x14ac:dyDescent="0.25">
      <c r="A152" s="13"/>
      <c r="B152" s="15" t="s">
        <v>3</v>
      </c>
      <c r="C152" s="15" t="s">
        <v>440</v>
      </c>
      <c r="D152" s="39" t="s">
        <v>441</v>
      </c>
      <c r="E152" s="11" t="e">
        <f>E132+E133+E134+E135+E136+E137+E138+E139+E140+E141+E142+E143+E144+E145+E146+E147+E148+E149+E150+E151</f>
        <v>#VALUE!</v>
      </c>
      <c r="F152" s="11">
        <f>F132+F133+F134+F135+F136+F137+F138+F139+F140+F141+F142+F143+F144+F145+F146+F147+F148+F149+F150+F151</f>
        <v>23488597.230000004</v>
      </c>
      <c r="G152" s="11">
        <f>G132+G133+G134+G135+G136+G137+G138+G139+G140+G141+G142+G143+G144+G145+G146+G147+G148+G149+G150+G151</f>
        <v>69938657.310000002</v>
      </c>
      <c r="H152" s="11">
        <f>H132+H133+H134+H135+H136+H137+H138+H139+H140+H141+H142+H143+H144+H145+H146+H147+H148+H149+H150+H151</f>
        <v>6796362.2500000009</v>
      </c>
      <c r="I152" s="9">
        <f>G152+H152</f>
        <v>76735019.560000002</v>
      </c>
      <c r="J152" s="11">
        <f>J132+J133+J134+J135+J136+J137+J138+J139+J140+J141+J142+J143+J144+J145+J146+J147+J148+J149+J150+J151</f>
        <v>47620134.499999993</v>
      </c>
      <c r="K152" s="11">
        <f>K132+K133+K134+K135+K136+K137+K138+K139+K140+K141+K142+K143+K144+K145+K146+K147+K148+K149+K150+K151</f>
        <v>5425384.7199999997</v>
      </c>
      <c r="L152" s="11">
        <f>J152+K152</f>
        <v>53045519.219999991</v>
      </c>
      <c r="M152" s="11">
        <f>F152-H152-K152</f>
        <v>11266850.260000005</v>
      </c>
    </row>
    <row r="153" spans="1:13" ht="54" x14ac:dyDescent="0.25">
      <c r="A153" s="23" t="s">
        <v>442</v>
      </c>
      <c r="B153" s="24" t="s">
        <v>443</v>
      </c>
      <c r="C153" s="24" t="s">
        <v>444</v>
      </c>
      <c r="D153" s="40" t="s">
        <v>445</v>
      </c>
      <c r="E153" s="30" t="s">
        <v>3</v>
      </c>
      <c r="F153" s="30">
        <v>45846.64</v>
      </c>
      <c r="G153" s="30">
        <v>128304.34</v>
      </c>
      <c r="H153" s="38">
        <v>13265.6</v>
      </c>
      <c r="I153" s="9">
        <f>G153+H153</f>
        <v>141569.94</v>
      </c>
      <c r="J153" s="30">
        <v>232264.26</v>
      </c>
      <c r="K153" s="38">
        <v>10589.63</v>
      </c>
      <c r="L153" s="11">
        <f>J153+K153</f>
        <v>242853.89</v>
      </c>
      <c r="M153" s="11">
        <f>F153-H153-K153</f>
        <v>21991.410000000003</v>
      </c>
    </row>
    <row r="154" spans="1:13" ht="33" x14ac:dyDescent="0.25">
      <c r="A154" s="13"/>
      <c r="B154" s="24" t="s">
        <v>446</v>
      </c>
      <c r="C154" s="24" t="s">
        <v>447</v>
      </c>
      <c r="D154" s="40" t="s">
        <v>448</v>
      </c>
      <c r="E154" s="30" t="s">
        <v>3</v>
      </c>
      <c r="F154" s="30">
        <v>0</v>
      </c>
      <c r="G154" s="30">
        <v>0</v>
      </c>
      <c r="H154" s="38">
        <v>0</v>
      </c>
      <c r="I154" s="9">
        <f>G154+H154</f>
        <v>0</v>
      </c>
      <c r="J154" s="30">
        <v>93962.73</v>
      </c>
      <c r="K154" s="38">
        <v>0</v>
      </c>
      <c r="L154" s="11">
        <f>J154+K154</f>
        <v>93962.73</v>
      </c>
      <c r="M154" s="11">
        <f>F154-H154-K154</f>
        <v>0</v>
      </c>
    </row>
    <row r="155" spans="1:13" ht="33" x14ac:dyDescent="0.25">
      <c r="A155" s="13"/>
      <c r="B155" s="24" t="s">
        <v>449</v>
      </c>
      <c r="C155" s="24" t="s">
        <v>450</v>
      </c>
      <c r="D155" s="40" t="s">
        <v>451</v>
      </c>
      <c r="E155" s="30" t="s">
        <v>3</v>
      </c>
      <c r="F155" s="30">
        <v>1333224.6200000001</v>
      </c>
      <c r="G155" s="30">
        <v>1448743.77</v>
      </c>
      <c r="H155" s="38">
        <v>385764.95</v>
      </c>
      <c r="I155" s="9">
        <f>G155+H155</f>
        <v>1834508.72</v>
      </c>
      <c r="J155" s="30">
        <v>1121971.1599999999</v>
      </c>
      <c r="K155" s="38">
        <v>307947.57</v>
      </c>
      <c r="L155" s="11">
        <f>J155+K155</f>
        <v>1429918.73</v>
      </c>
      <c r="M155" s="11">
        <f>F155-H155-K155</f>
        <v>639512.10000000009</v>
      </c>
    </row>
    <row r="156" spans="1:13" ht="54" x14ac:dyDescent="0.25">
      <c r="A156" s="13"/>
      <c r="B156" s="24" t="s">
        <v>452</v>
      </c>
      <c r="C156" s="24" t="s">
        <v>453</v>
      </c>
      <c r="D156" s="40" t="s">
        <v>454</v>
      </c>
      <c r="E156" s="30" t="s">
        <v>3</v>
      </c>
      <c r="F156" s="30">
        <v>651879.01</v>
      </c>
      <c r="G156" s="30">
        <v>1124340.8700000001</v>
      </c>
      <c r="H156" s="38">
        <v>188619.43</v>
      </c>
      <c r="I156" s="9">
        <f>G156+H156</f>
        <v>1312960.3</v>
      </c>
      <c r="J156" s="30">
        <v>87226.51</v>
      </c>
      <c r="K156" s="38">
        <v>150570.70000000001</v>
      </c>
      <c r="L156" s="11">
        <f>J156+K156</f>
        <v>237797.21000000002</v>
      </c>
      <c r="M156" s="11">
        <f>F156-H156-K156</f>
        <v>312688.88</v>
      </c>
    </row>
    <row r="157" spans="1:13" ht="43.5" x14ac:dyDescent="0.25">
      <c r="A157" s="13"/>
      <c r="B157" s="15" t="s">
        <v>3</v>
      </c>
      <c r="C157" s="15" t="s">
        <v>455</v>
      </c>
      <c r="D157" s="39" t="s">
        <v>456</v>
      </c>
      <c r="E157" s="11" t="e">
        <f>E153+E154+E155+E156</f>
        <v>#VALUE!</v>
      </c>
      <c r="F157" s="11">
        <f>F153+F154+F155+F156</f>
        <v>2030950.27</v>
      </c>
      <c r="G157" s="11">
        <f>G153+G154+G155+G156</f>
        <v>2701388.9800000004</v>
      </c>
      <c r="H157" s="11">
        <f>H153+H154+H155+H156</f>
        <v>587649.98</v>
      </c>
      <c r="I157" s="9">
        <f>G157+H157</f>
        <v>3289038.9600000004</v>
      </c>
      <c r="J157" s="11">
        <f>J153+J154+J155+J156</f>
        <v>1535424.66</v>
      </c>
      <c r="K157" s="11">
        <f>K153+K154+K155+K156</f>
        <v>469107.9</v>
      </c>
      <c r="L157" s="11">
        <f>J157+K157</f>
        <v>2004532.56</v>
      </c>
      <c r="M157" s="11">
        <f>F157-H157-K157</f>
        <v>974192.39</v>
      </c>
    </row>
    <row r="158" spans="1:13" ht="22.5" x14ac:dyDescent="0.25">
      <c r="A158" s="23" t="s">
        <v>457</v>
      </c>
      <c r="B158" s="24" t="s">
        <v>458</v>
      </c>
      <c r="C158" s="24" t="s">
        <v>459</v>
      </c>
      <c r="D158" s="40" t="s">
        <v>460</v>
      </c>
      <c r="E158" s="30" t="s">
        <v>3</v>
      </c>
      <c r="F158" s="30">
        <v>0</v>
      </c>
      <c r="G158" s="30">
        <v>0</v>
      </c>
      <c r="H158" s="38">
        <v>0</v>
      </c>
      <c r="I158" s="9">
        <f>G158+H158</f>
        <v>0</v>
      </c>
      <c r="J158" s="30">
        <v>0</v>
      </c>
      <c r="K158" s="38">
        <v>0</v>
      </c>
      <c r="L158" s="11">
        <f>J158+K158</f>
        <v>0</v>
      </c>
      <c r="M158" s="11">
        <f>F158-H158-K158</f>
        <v>0</v>
      </c>
    </row>
    <row r="159" spans="1:13" ht="54" x14ac:dyDescent="0.25">
      <c r="A159" s="13"/>
      <c r="B159" s="15" t="s">
        <v>3</v>
      </c>
      <c r="C159" s="15" t="s">
        <v>461</v>
      </c>
      <c r="D159" s="39" t="s">
        <v>462</v>
      </c>
      <c r="E159" s="11" t="str">
        <f>E158</f>
        <v/>
      </c>
      <c r="F159" s="11">
        <f>F158</f>
        <v>0</v>
      </c>
      <c r="G159" s="11">
        <f>G158</f>
        <v>0</v>
      </c>
      <c r="H159" s="11">
        <f>H158</f>
        <v>0</v>
      </c>
      <c r="I159" s="9">
        <f>G159+H159</f>
        <v>0</v>
      </c>
      <c r="J159" s="11">
        <f>J158</f>
        <v>0</v>
      </c>
      <c r="K159" s="11">
        <f>K158</f>
        <v>0</v>
      </c>
      <c r="L159" s="11">
        <f>J159+K159</f>
        <v>0</v>
      </c>
      <c r="M159" s="11">
        <f>F159-H159-K159</f>
        <v>0</v>
      </c>
    </row>
    <row r="160" spans="1:13" ht="33" x14ac:dyDescent="0.25">
      <c r="A160" s="23" t="s">
        <v>463</v>
      </c>
      <c r="B160" s="24" t="s">
        <v>464</v>
      </c>
      <c r="C160" s="24" t="s">
        <v>465</v>
      </c>
      <c r="D160" s="40" t="s">
        <v>466</v>
      </c>
      <c r="E160" s="30" t="s">
        <v>3</v>
      </c>
      <c r="F160" s="30">
        <v>0</v>
      </c>
      <c r="G160" s="30">
        <v>0</v>
      </c>
      <c r="H160" s="38">
        <v>0</v>
      </c>
      <c r="I160" s="9">
        <f>G160+H160</f>
        <v>0</v>
      </c>
      <c r="J160" s="30">
        <v>0</v>
      </c>
      <c r="K160" s="16">
        <v>0</v>
      </c>
      <c r="L160" s="11">
        <f>J160+K160</f>
        <v>0</v>
      </c>
      <c r="M160" s="11">
        <f>F160-H160-K160</f>
        <v>0</v>
      </c>
    </row>
    <row r="161" spans="1:13" ht="43.5" x14ac:dyDescent="0.25">
      <c r="A161" s="13"/>
      <c r="B161" s="24" t="s">
        <v>467</v>
      </c>
      <c r="C161" s="24" t="s">
        <v>468</v>
      </c>
      <c r="D161" s="40" t="s">
        <v>469</v>
      </c>
      <c r="E161" s="30" t="s">
        <v>3</v>
      </c>
      <c r="F161" s="30">
        <v>0</v>
      </c>
      <c r="G161" s="30">
        <v>0</v>
      </c>
      <c r="H161" s="38">
        <v>0</v>
      </c>
      <c r="I161" s="9">
        <f>G161+H161</f>
        <v>0</v>
      </c>
      <c r="J161" s="30">
        <v>0</v>
      </c>
      <c r="K161" s="38">
        <v>0</v>
      </c>
      <c r="L161" s="11">
        <f>J161+K161</f>
        <v>0</v>
      </c>
      <c r="M161" s="11">
        <f>F161-H161-K161</f>
        <v>0</v>
      </c>
    </row>
    <row r="162" spans="1:13" ht="75" x14ac:dyDescent="0.25">
      <c r="A162" s="13"/>
      <c r="B162" s="15" t="s">
        <v>3</v>
      </c>
      <c r="C162" s="15" t="s">
        <v>470</v>
      </c>
      <c r="D162" s="39" t="s">
        <v>471</v>
      </c>
      <c r="E162" s="11" t="e">
        <f>E160+E161</f>
        <v>#VALUE!</v>
      </c>
      <c r="F162" s="11">
        <f>F160+F161</f>
        <v>0</v>
      </c>
      <c r="G162" s="11">
        <f>G160+G161</f>
        <v>0</v>
      </c>
      <c r="H162" s="11">
        <f>H160+H161</f>
        <v>0</v>
      </c>
      <c r="I162" s="9">
        <f>G162+H162</f>
        <v>0</v>
      </c>
      <c r="J162" s="11">
        <f>J160+J161</f>
        <v>0</v>
      </c>
      <c r="K162" s="11">
        <f>K160+K161</f>
        <v>0</v>
      </c>
      <c r="L162" s="11">
        <f>J162+K162</f>
        <v>0</v>
      </c>
      <c r="M162" s="11">
        <f>F162-H162-K162</f>
        <v>0</v>
      </c>
    </row>
    <row r="163" spans="1:13" ht="22.5" x14ac:dyDescent="0.25">
      <c r="A163" s="23" t="s">
        <v>472</v>
      </c>
      <c r="B163" s="24" t="s">
        <v>473</v>
      </c>
      <c r="C163" s="24" t="s">
        <v>474</v>
      </c>
      <c r="D163" s="40" t="s">
        <v>475</v>
      </c>
      <c r="E163" s="30" t="s">
        <v>3</v>
      </c>
      <c r="F163" s="30">
        <v>2321098.4900000002</v>
      </c>
      <c r="G163" s="30">
        <v>179181.06</v>
      </c>
      <c r="H163" s="38">
        <v>671603.59</v>
      </c>
      <c r="I163" s="9">
        <f>G163+H163</f>
        <v>850784.64999999991</v>
      </c>
      <c r="J163" s="30">
        <v>966720.3</v>
      </c>
      <c r="K163" s="38">
        <v>536126.18999999994</v>
      </c>
      <c r="L163" s="11">
        <f>J163+K163</f>
        <v>1502846.49</v>
      </c>
      <c r="M163" s="11">
        <f>F163-H163-K163</f>
        <v>1113368.7100000004</v>
      </c>
    </row>
    <row r="164" spans="1:13" ht="43.5" x14ac:dyDescent="0.25">
      <c r="A164" s="13"/>
      <c r="B164" s="24" t="s">
        <v>476</v>
      </c>
      <c r="C164" s="24" t="s">
        <v>477</v>
      </c>
      <c r="D164" s="40" t="s">
        <v>478</v>
      </c>
      <c r="E164" s="30" t="s">
        <v>3</v>
      </c>
      <c r="F164" s="30">
        <v>1170000</v>
      </c>
      <c r="G164" s="30">
        <v>0</v>
      </c>
      <c r="H164" s="38">
        <v>338536.34</v>
      </c>
      <c r="I164" s="9">
        <f>G164+H164</f>
        <v>338536.34</v>
      </c>
      <c r="J164" s="30">
        <v>0</v>
      </c>
      <c r="K164" s="38">
        <v>270246.03000000003</v>
      </c>
      <c r="L164" s="11">
        <f>J164+K164</f>
        <v>270246.03000000003</v>
      </c>
      <c r="M164" s="11">
        <f>F164-H164-K164</f>
        <v>561217.62999999989</v>
      </c>
    </row>
    <row r="165" spans="1:13" ht="64.5" x14ac:dyDescent="0.25">
      <c r="A165" s="13"/>
      <c r="B165" s="24" t="s">
        <v>479</v>
      </c>
      <c r="C165" s="24" t="s">
        <v>480</v>
      </c>
      <c r="D165" s="40" t="s">
        <v>481</v>
      </c>
      <c r="E165" s="30" t="s">
        <v>3</v>
      </c>
      <c r="F165" s="30">
        <v>1500000</v>
      </c>
      <c r="G165" s="30">
        <v>0</v>
      </c>
      <c r="H165" s="38">
        <v>434020.95</v>
      </c>
      <c r="I165" s="9">
        <f>G165+H165</f>
        <v>434020.95</v>
      </c>
      <c r="J165" s="30">
        <v>0</v>
      </c>
      <c r="K165" s="38">
        <v>346469.27</v>
      </c>
      <c r="L165" s="11">
        <f>J165+K165</f>
        <v>346469.27</v>
      </c>
      <c r="M165" s="11">
        <f>F165-H165-K165</f>
        <v>719509.78</v>
      </c>
    </row>
    <row r="166" spans="1:13" ht="43.5" x14ac:dyDescent="0.25">
      <c r="A166" s="13"/>
      <c r="B166" s="24" t="s">
        <v>482</v>
      </c>
      <c r="C166" s="24" t="s">
        <v>483</v>
      </c>
      <c r="D166" s="40" t="s">
        <v>484</v>
      </c>
      <c r="E166" s="30" t="s">
        <v>3</v>
      </c>
      <c r="F166" s="30">
        <v>0</v>
      </c>
      <c r="G166" s="30">
        <v>0</v>
      </c>
      <c r="H166" s="38">
        <v>0</v>
      </c>
      <c r="I166" s="9">
        <f>G166+H166</f>
        <v>0</v>
      </c>
      <c r="J166" s="30">
        <v>0</v>
      </c>
      <c r="K166" s="38">
        <v>0</v>
      </c>
      <c r="L166" s="11">
        <f>J166+K166</f>
        <v>0</v>
      </c>
      <c r="M166" s="11">
        <f>F166-H166-K166</f>
        <v>0</v>
      </c>
    </row>
    <row r="167" spans="1:13" ht="43.5" x14ac:dyDescent="0.25">
      <c r="A167" s="13"/>
      <c r="B167" s="24" t="s">
        <v>485</v>
      </c>
      <c r="C167" s="24" t="s">
        <v>486</v>
      </c>
      <c r="D167" s="40" t="s">
        <v>487</v>
      </c>
      <c r="E167" s="30" t="s">
        <v>3</v>
      </c>
      <c r="F167" s="30">
        <v>0</v>
      </c>
      <c r="G167" s="30">
        <v>0</v>
      </c>
      <c r="H167" s="38">
        <v>0</v>
      </c>
      <c r="I167" s="9">
        <f>G167+H167</f>
        <v>0</v>
      </c>
      <c r="J167" s="30">
        <v>0</v>
      </c>
      <c r="K167" s="38">
        <v>0</v>
      </c>
      <c r="L167" s="11">
        <f>J167+K167</f>
        <v>0</v>
      </c>
      <c r="M167" s="11">
        <f>F167-H167-K167</f>
        <v>0</v>
      </c>
    </row>
    <row r="168" spans="1:13" ht="33" x14ac:dyDescent="0.25">
      <c r="A168" s="13"/>
      <c r="B168" s="24" t="s">
        <v>488</v>
      </c>
      <c r="C168" s="24" t="s">
        <v>489</v>
      </c>
      <c r="D168" s="40" t="s">
        <v>490</v>
      </c>
      <c r="E168" s="30" t="s">
        <v>3</v>
      </c>
      <c r="F168" s="30">
        <v>0</v>
      </c>
      <c r="G168" s="30">
        <v>0</v>
      </c>
      <c r="H168" s="38">
        <v>0</v>
      </c>
      <c r="I168" s="9">
        <f>G168+H168</f>
        <v>0</v>
      </c>
      <c r="J168" s="30">
        <v>0</v>
      </c>
      <c r="K168" s="38">
        <v>0</v>
      </c>
      <c r="L168" s="11">
        <f>J168+K168</f>
        <v>0</v>
      </c>
      <c r="M168" s="11">
        <f>F168-H168-K168</f>
        <v>0</v>
      </c>
    </row>
    <row r="169" spans="1:13" ht="96" x14ac:dyDescent="0.25">
      <c r="A169" s="13"/>
      <c r="B169" s="24" t="s">
        <v>491</v>
      </c>
      <c r="C169" s="24" t="s">
        <v>492</v>
      </c>
      <c r="D169" s="40" t="s">
        <v>493</v>
      </c>
      <c r="E169" s="30" t="s">
        <v>3</v>
      </c>
      <c r="F169" s="30">
        <v>501214.01</v>
      </c>
      <c r="G169" s="30">
        <v>134422.56</v>
      </c>
      <c r="H169" s="38">
        <v>145024.92000000001</v>
      </c>
      <c r="I169" s="9">
        <f>G169+H169</f>
        <v>279447.48</v>
      </c>
      <c r="J169" s="30">
        <v>697314.67</v>
      </c>
      <c r="K169" s="38">
        <v>115770.17</v>
      </c>
      <c r="L169" s="11">
        <f>J169+K169</f>
        <v>813084.84000000008</v>
      </c>
      <c r="M169" s="11">
        <f>F169-H169-K169</f>
        <v>240418.91999999998</v>
      </c>
    </row>
    <row r="170" spans="1:13" ht="75" x14ac:dyDescent="0.25">
      <c r="A170" s="13"/>
      <c r="B170" s="24" t="s">
        <v>494</v>
      </c>
      <c r="C170" s="24" t="s">
        <v>495</v>
      </c>
      <c r="D170" s="40" t="s">
        <v>496</v>
      </c>
      <c r="E170" s="30" t="s">
        <v>3</v>
      </c>
      <c r="F170" s="30">
        <v>0</v>
      </c>
      <c r="G170" s="30">
        <v>0</v>
      </c>
      <c r="H170" s="38">
        <v>0</v>
      </c>
      <c r="I170" s="9">
        <f>G170+H170</f>
        <v>0</v>
      </c>
      <c r="J170" s="30">
        <v>0</v>
      </c>
      <c r="K170" s="38">
        <v>0</v>
      </c>
      <c r="L170" s="11">
        <f>J170+K170</f>
        <v>0</v>
      </c>
      <c r="M170" s="11">
        <f>F170-H170-K170</f>
        <v>0</v>
      </c>
    </row>
    <row r="171" spans="1:13" ht="22.5" x14ac:dyDescent="0.25">
      <c r="A171" s="13"/>
      <c r="B171" s="15" t="s">
        <v>3</v>
      </c>
      <c r="C171" s="15" t="s">
        <v>497</v>
      </c>
      <c r="D171" s="39" t="s">
        <v>498</v>
      </c>
      <c r="E171" s="11" t="e">
        <f>E163+E164+E165+E166+E167+E168+E169+E170</f>
        <v>#VALUE!</v>
      </c>
      <c r="F171" s="11">
        <f>F163+F164+F165+F166+F167+F168+F169+F170</f>
        <v>5492312.5</v>
      </c>
      <c r="G171" s="11">
        <f>G163+G164+G165+G166+G167+G168+G169+G170</f>
        <v>313603.62</v>
      </c>
      <c r="H171" s="11">
        <f>H163+H164+H165+H166+H167+H168+H169+H170</f>
        <v>1589185.7999999998</v>
      </c>
      <c r="I171" s="9">
        <f>G171+H171</f>
        <v>1902789.42</v>
      </c>
      <c r="J171" s="11">
        <f>J163+J164+J165+J166+J167+J168+J169+J170</f>
        <v>1664034.9700000002</v>
      </c>
      <c r="K171" s="11">
        <f>K163+K164+K165+K166+K167+K168+K169+K170</f>
        <v>1268611.6599999999</v>
      </c>
      <c r="L171" s="11">
        <f>J171+K171</f>
        <v>2932646.63</v>
      </c>
      <c r="M171" s="11">
        <f>F171-H171-K171</f>
        <v>2634515.04</v>
      </c>
    </row>
    <row r="172" spans="1:13" ht="75" x14ac:dyDescent="0.25">
      <c r="A172" s="7" t="s">
        <v>499</v>
      </c>
      <c r="B172" s="15" t="s">
        <v>500</v>
      </c>
      <c r="C172" s="15" t="s">
        <v>501</v>
      </c>
      <c r="D172" s="39" t="s">
        <v>502</v>
      </c>
      <c r="E172" s="25" t="s">
        <v>3</v>
      </c>
      <c r="F172" s="25">
        <v>0</v>
      </c>
      <c r="G172" s="25">
        <v>0</v>
      </c>
      <c r="H172" s="25">
        <v>0</v>
      </c>
      <c r="I172" s="25">
        <f>G172+H172</f>
        <v>0</v>
      </c>
      <c r="J172" s="25">
        <v>0</v>
      </c>
      <c r="K172" s="25">
        <v>0</v>
      </c>
      <c r="L172" s="41">
        <f>J172+K172</f>
        <v>0</v>
      </c>
      <c r="M172" s="41">
        <v>0</v>
      </c>
    </row>
    <row r="173" spans="1:13" ht="33" x14ac:dyDescent="0.25">
      <c r="A173" s="7" t="s">
        <v>503</v>
      </c>
      <c r="B173" s="15" t="s">
        <v>3</v>
      </c>
      <c r="C173" s="15" t="s">
        <v>504</v>
      </c>
      <c r="D173" s="39" t="s">
        <v>505</v>
      </c>
      <c r="E173" s="11" t="e">
        <f>E85+E93+E98+E108+E131+E152+E157+E159+E162+E171+E172</f>
        <v>#VALUE!</v>
      </c>
      <c r="F173" s="11">
        <f>F85+F93+F98+F108+F131+F152+F157+F159+F162+F171</f>
        <v>55487426.210000008</v>
      </c>
      <c r="G173" s="11">
        <f>G85+G93+G98+G108+G131+G152+G157+G159+G162+G171</f>
        <v>134231613.61999997</v>
      </c>
      <c r="H173" s="11">
        <f>H85+H93+H98+H108+H131+H152+H157+H159+H162+H171</f>
        <v>16055137.100000001</v>
      </c>
      <c r="I173" s="9">
        <f>I85+I93+I98+I108+I131+I152+I157+I159+I162+I171</f>
        <v>150286750.71999997</v>
      </c>
      <c r="J173" s="11">
        <f>J85+J93+J98+J108+J131+J152+J157+J159+J162+J171</f>
        <v>650082427.92999995</v>
      </c>
      <c r="K173" s="11">
        <f>K85+K93+K98+K108+K131+K152+K157+K159+K162+K171</f>
        <v>12816458.6</v>
      </c>
      <c r="L173" s="11">
        <f>J173+K173</f>
        <v>662898886.52999997</v>
      </c>
      <c r="M173" s="11">
        <f>F173-H173-K173</f>
        <v>26615830.510000005</v>
      </c>
    </row>
    <row r="174" spans="1:13" ht="85.5" x14ac:dyDescent="0.25">
      <c r="A174" s="23" t="s">
        <v>506</v>
      </c>
      <c r="B174" s="24" t="s">
        <v>507</v>
      </c>
      <c r="C174" s="24" t="s">
        <v>508</v>
      </c>
      <c r="D174" s="40" t="s">
        <v>509</v>
      </c>
      <c r="E174" s="25" t="s">
        <v>3</v>
      </c>
      <c r="F174" s="30">
        <v>0</v>
      </c>
      <c r="G174" s="30">
        <v>0</v>
      </c>
      <c r="H174" s="38">
        <v>0</v>
      </c>
      <c r="I174" s="9">
        <f>G174+H174</f>
        <v>0</v>
      </c>
      <c r="J174" s="30">
        <v>0</v>
      </c>
      <c r="K174" s="38">
        <v>0</v>
      </c>
      <c r="L174" s="11">
        <f>J174+K174</f>
        <v>0</v>
      </c>
      <c r="M174" s="11">
        <f>F174-H174-K174</f>
        <v>0</v>
      </c>
    </row>
    <row r="175" spans="1:13" ht="117" x14ac:dyDescent="0.25">
      <c r="A175" s="13"/>
      <c r="B175" s="24" t="s">
        <v>510</v>
      </c>
      <c r="C175" s="24" t="s">
        <v>511</v>
      </c>
      <c r="D175" s="40" t="s">
        <v>512</v>
      </c>
      <c r="E175" s="25" t="s">
        <v>3</v>
      </c>
      <c r="F175" s="30">
        <v>0</v>
      </c>
      <c r="G175" s="30">
        <v>0</v>
      </c>
      <c r="H175" s="38">
        <v>0</v>
      </c>
      <c r="I175" s="9">
        <f>G175+H175</f>
        <v>0</v>
      </c>
      <c r="J175" s="30">
        <v>0</v>
      </c>
      <c r="K175" s="38">
        <v>0</v>
      </c>
      <c r="L175" s="11">
        <f>J175+K175</f>
        <v>0</v>
      </c>
      <c r="M175" s="11">
        <f>F175-H175-K175</f>
        <v>0</v>
      </c>
    </row>
    <row r="176" spans="1:13" ht="33" x14ac:dyDescent="0.25">
      <c r="A176" s="13"/>
      <c r="B176" s="15" t="s">
        <v>3</v>
      </c>
      <c r="C176" s="15" t="s">
        <v>513</v>
      </c>
      <c r="D176" s="39" t="s">
        <v>514</v>
      </c>
      <c r="E176" s="11" t="e">
        <f>E174+E175</f>
        <v>#VALUE!</v>
      </c>
      <c r="F176" s="11">
        <f>F174+F175</f>
        <v>0</v>
      </c>
      <c r="G176" s="11">
        <f>G174+G175</f>
        <v>0</v>
      </c>
      <c r="H176" s="11">
        <f>H174+H175</f>
        <v>0</v>
      </c>
      <c r="I176" s="9">
        <f>G176+H176</f>
        <v>0</v>
      </c>
      <c r="J176" s="11">
        <f>J174+J175</f>
        <v>0</v>
      </c>
      <c r="K176" s="11">
        <f>K174+K175</f>
        <v>0</v>
      </c>
      <c r="L176" s="11">
        <f>J176+K176</f>
        <v>0</v>
      </c>
      <c r="M176" s="11">
        <f>F176-H176-K176</f>
        <v>0</v>
      </c>
    </row>
    <row r="177" spans="1:13" ht="43.5" x14ac:dyDescent="0.25">
      <c r="A177" s="7" t="s">
        <v>515</v>
      </c>
      <c r="B177" s="15" t="s">
        <v>3</v>
      </c>
      <c r="C177" s="15" t="s">
        <v>516</v>
      </c>
      <c r="D177" s="39" t="s">
        <v>517</v>
      </c>
      <c r="E177" s="11" t="e">
        <f>E173+E176</f>
        <v>#VALUE!</v>
      </c>
      <c r="F177" s="11">
        <f>F173+F176</f>
        <v>55487426.210000008</v>
      </c>
      <c r="G177" s="11">
        <f>G173+G176</f>
        <v>134231613.61999997</v>
      </c>
      <c r="H177" s="11">
        <f>H173+H176</f>
        <v>16055137.100000001</v>
      </c>
      <c r="I177" s="9">
        <f>G177+H177</f>
        <v>150286750.71999997</v>
      </c>
      <c r="J177" s="11">
        <f>J173+J176</f>
        <v>650082427.92999995</v>
      </c>
      <c r="K177" s="11">
        <f>K173+K176</f>
        <v>12816458.6</v>
      </c>
      <c r="L177" s="11">
        <f>J177+K177</f>
        <v>662898886.52999997</v>
      </c>
      <c r="M177" s="11">
        <f>F177-H177-K177</f>
        <v>26615830.510000005</v>
      </c>
    </row>
    <row r="178" spans="1:13" ht="75" x14ac:dyDescent="0.25">
      <c r="A178" s="7" t="s">
        <v>518</v>
      </c>
      <c r="B178" s="15" t="s">
        <v>519</v>
      </c>
      <c r="C178" s="15" t="s">
        <v>519</v>
      </c>
      <c r="D178" s="39" t="s">
        <v>520</v>
      </c>
      <c r="E178" s="11" t="e">
        <f>E75-E177</f>
        <v>#VALUE!</v>
      </c>
      <c r="F178" s="11">
        <f>F75-F177</f>
        <v>-32848847.49000001</v>
      </c>
      <c r="G178" s="11">
        <f>G75-G177</f>
        <v>-47733259.569999978</v>
      </c>
      <c r="H178" s="11">
        <f>H75-H177</f>
        <v>-9504725.4000000022</v>
      </c>
      <c r="I178" s="9">
        <f>G178+H178</f>
        <v>-57237984.969999984</v>
      </c>
      <c r="J178" s="11">
        <f>J75-J177</f>
        <v>-516230790.47999996</v>
      </c>
      <c r="K178" s="11">
        <f>K75-K177</f>
        <v>-7587410.7599999998</v>
      </c>
      <c r="L178" s="11">
        <f>J178+K178</f>
        <v>-523818201.23999995</v>
      </c>
      <c r="M178" s="11" t="e">
        <f>M15+M16+M17+M18+M19+M20+M21+M22+M23+M24+M26+M27+M28+M30+M31+M32+M33+M34+M35+M36+M37+M38+M39+M40+M41+M42+M43+M44+M45+M46+M47+M48+M49+M50+M51+M52+M53+M54+M55+M56+M57+M58+M59+M60+M61+M62+M63+M64+M65+M66+M67+M68+M69+M70+M71+M72+M73+M74+M75+M76+M77+M78+M79+M80+M81+M82+M83+M84+M85+M86+M87+M88+M89+M90+M91+M92+M93+M94+M95+M96+M97+M98+M99+M100+M101+M102+M103+M29+M25+M106+M107+M108+M109+M110+M111+M112+M113+M114+M115+M116+M117+M118+M119+M120+M121+M122+M123+M124+M125+M126+M127+M128+M129+M130+M131+M132+M133+M134+M135+M136+M137+M138+M139+M140+M141+M142+M143+M144+M145+M146+M147+M148+M149+M150+M151+M152+M153+M154+M155+M156+M157+M158+M159+M160+M161+M162+M163+M164+M165+M166+M167+M168+M169+M170+M171+M172+M173+M174+M175+M176+M177</f>
        <v>#VALUE!</v>
      </c>
    </row>
  </sheetData>
  <mergeCells count="31">
    <mergeCell ref="A163:A171"/>
    <mergeCell ref="A174:A176"/>
    <mergeCell ref="G7:L7"/>
    <mergeCell ref="G8:I8"/>
    <mergeCell ref="J8:L8"/>
    <mergeCell ref="A13:D13"/>
    <mergeCell ref="A14:D14"/>
    <mergeCell ref="A99:A108"/>
    <mergeCell ref="A109:A131"/>
    <mergeCell ref="A132:A152"/>
    <mergeCell ref="A153:A157"/>
    <mergeCell ref="A158:A159"/>
    <mergeCell ref="A160:A162"/>
    <mergeCell ref="A65:A66"/>
    <mergeCell ref="A67:A68"/>
    <mergeCell ref="A70:A74"/>
    <mergeCell ref="A77:A85"/>
    <mergeCell ref="A86:A93"/>
    <mergeCell ref="A94:A98"/>
    <mergeCell ref="A37:A39"/>
    <mergeCell ref="A40:A45"/>
    <mergeCell ref="A47:A50"/>
    <mergeCell ref="A53:A56"/>
    <mergeCell ref="A57:A62"/>
    <mergeCell ref="A63:A64"/>
    <mergeCell ref="A8:A9"/>
    <mergeCell ref="A15:A17"/>
    <mergeCell ref="A18:A22"/>
    <mergeCell ref="A23:A26"/>
    <mergeCell ref="A27:A30"/>
    <mergeCell ref="A31:A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793917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sanAsl07_10</dc:creator>
  <cp:lastModifiedBy>sanAsl07_10</cp:lastModifiedBy>
  <dcterms:created xsi:type="dcterms:W3CDTF">2024-01-09T14:30:19Z</dcterms:created>
  <dcterms:modified xsi:type="dcterms:W3CDTF">2024-01-09T14:30:58Z</dcterms:modified>
</cp:coreProperties>
</file>