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8635" windowHeight="14775"/>
  </bookViews>
  <sheets>
    <sheet name="793952" sheetId="3" r:id="rId1"/>
  </sheets>
  <calcPr calcId="144525"/>
</workbook>
</file>

<file path=xl/calcChain.xml><?xml version="1.0" encoding="utf-8"?>
<calcChain xmlns="http://schemas.openxmlformats.org/spreadsheetml/2006/main">
  <c r="G74" i="3" l="1"/>
  <c r="K174" i="3"/>
  <c r="K152" i="3"/>
  <c r="K151" i="3"/>
  <c r="K150" i="3"/>
  <c r="K149" i="3"/>
  <c r="K148" i="3"/>
  <c r="K147" i="3"/>
  <c r="K146" i="3"/>
  <c r="K145" i="3"/>
  <c r="K144" i="3"/>
  <c r="K143" i="3"/>
  <c r="K142" i="3"/>
  <c r="K141" i="3"/>
  <c r="K140" i="3"/>
  <c r="K139" i="3"/>
  <c r="K138" i="3"/>
  <c r="K137" i="3"/>
  <c r="K136" i="3"/>
  <c r="K135" i="3"/>
  <c r="K134" i="3"/>
  <c r="K133" i="3"/>
  <c r="K132" i="3"/>
  <c r="K131" i="3"/>
  <c r="K130" i="3"/>
  <c r="K129" i="3"/>
  <c r="K128" i="3"/>
  <c r="K127" i="3"/>
  <c r="K126" i="3"/>
  <c r="K125" i="3"/>
  <c r="K124" i="3"/>
  <c r="K123" i="3"/>
  <c r="K122" i="3"/>
  <c r="K121" i="3"/>
  <c r="K120" i="3"/>
  <c r="K119" i="3"/>
  <c r="K118" i="3"/>
  <c r="K117" i="3"/>
  <c r="K116" i="3"/>
  <c r="K115" i="3"/>
  <c r="K114" i="3"/>
  <c r="K113" i="3"/>
  <c r="K112" i="3"/>
  <c r="K111" i="3"/>
  <c r="K110" i="3"/>
  <c r="K109" i="3"/>
  <c r="K108" i="3"/>
  <c r="K107" i="3"/>
  <c r="K106" i="3"/>
  <c r="K105" i="3"/>
  <c r="K104" i="3"/>
  <c r="K103" i="3"/>
  <c r="K102" i="3"/>
  <c r="K101" i="3"/>
  <c r="K100" i="3"/>
  <c r="K99" i="3"/>
  <c r="K98" i="3"/>
  <c r="K97" i="3"/>
  <c r="K96" i="3"/>
  <c r="K95" i="3"/>
  <c r="K94" i="3"/>
  <c r="K93" i="3"/>
  <c r="K92" i="3"/>
  <c r="K91" i="3"/>
  <c r="K90" i="3"/>
  <c r="K89" i="3"/>
  <c r="K88" i="3"/>
  <c r="K87" i="3"/>
  <c r="K86" i="3"/>
  <c r="K85" i="3"/>
  <c r="K84" i="3"/>
  <c r="K83" i="3"/>
  <c r="K82" i="3"/>
  <c r="K81" i="3"/>
  <c r="K80" i="3"/>
  <c r="K79" i="3"/>
  <c r="K78" i="3"/>
  <c r="K77" i="3"/>
  <c r="K75" i="3"/>
  <c r="K74" i="3"/>
  <c r="K73" i="3"/>
  <c r="K72" i="3"/>
  <c r="K71" i="3"/>
  <c r="K70" i="3"/>
  <c r="K69" i="3"/>
  <c r="K68" i="3"/>
  <c r="K67" i="3"/>
  <c r="K66" i="3"/>
  <c r="K65" i="3"/>
  <c r="K64" i="3"/>
  <c r="K63" i="3"/>
  <c r="K62" i="3"/>
  <c r="K61" i="3"/>
  <c r="K60" i="3"/>
  <c r="K59" i="3"/>
  <c r="K58" i="3"/>
  <c r="K57" i="3"/>
  <c r="K56" i="3"/>
  <c r="K55" i="3"/>
  <c r="K54" i="3"/>
  <c r="K53" i="3"/>
  <c r="K51" i="3"/>
  <c r="K50" i="3"/>
  <c r="K49" i="3"/>
  <c r="K48" i="3"/>
  <c r="K47" i="3"/>
  <c r="K46" i="3"/>
  <c r="K45" i="3"/>
  <c r="K44" i="3"/>
  <c r="K43" i="3"/>
  <c r="K42" i="3"/>
  <c r="K41" i="3"/>
  <c r="K40" i="3"/>
  <c r="K39" i="3"/>
  <c r="K38" i="3"/>
  <c r="J66" i="3"/>
  <c r="I178" i="3"/>
  <c r="I177" i="3"/>
  <c r="I176" i="3"/>
  <c r="I173" i="3"/>
  <c r="I171" i="3"/>
  <c r="I162" i="3"/>
  <c r="I159" i="3"/>
  <c r="I157" i="3"/>
  <c r="K157" i="3" s="1"/>
  <c r="I152" i="3"/>
  <c r="I131" i="3"/>
  <c r="I108" i="3"/>
  <c r="I98" i="3"/>
  <c r="I93" i="3"/>
  <c r="I85" i="3"/>
  <c r="I75" i="3"/>
  <c r="I69" i="3"/>
  <c r="I68" i="3"/>
  <c r="I66" i="3"/>
  <c r="I64" i="3"/>
  <c r="I62" i="3"/>
  <c r="I56" i="3"/>
  <c r="I51" i="3"/>
  <c r="I50" i="3"/>
  <c r="I46" i="3"/>
  <c r="I45" i="3"/>
  <c r="I39" i="3"/>
  <c r="H178" i="3"/>
  <c r="H177" i="3"/>
  <c r="H176" i="3"/>
  <c r="H173" i="3"/>
  <c r="H171" i="3"/>
  <c r="H162" i="3"/>
  <c r="H159" i="3"/>
  <c r="H157" i="3"/>
  <c r="H152" i="3"/>
  <c r="H131" i="3"/>
  <c r="H108" i="3"/>
  <c r="H98" i="3"/>
  <c r="H96" i="3"/>
  <c r="H95" i="3"/>
  <c r="H94" i="3"/>
  <c r="H93" i="3"/>
  <c r="H85" i="3"/>
  <c r="H75" i="3"/>
  <c r="H74" i="3"/>
  <c r="H69" i="3"/>
  <c r="H68" i="3"/>
  <c r="H66" i="3"/>
  <c r="H64" i="3"/>
  <c r="H62" i="3"/>
  <c r="H56" i="3"/>
  <c r="H51" i="3"/>
  <c r="H50" i="3"/>
  <c r="H46" i="3"/>
  <c r="H45" i="3"/>
  <c r="H39" i="3"/>
  <c r="H36" i="3"/>
  <c r="H35" i="3"/>
  <c r="H34" i="3"/>
  <c r="H33" i="3"/>
  <c r="H32" i="3"/>
  <c r="H31" i="3"/>
  <c r="H30" i="3"/>
  <c r="H29" i="3"/>
  <c r="H28" i="3"/>
  <c r="H27" i="3"/>
  <c r="H22" i="3"/>
  <c r="H21" i="3"/>
  <c r="H20" i="3"/>
  <c r="H18" i="3"/>
  <c r="G162" i="3"/>
  <c r="G159" i="3"/>
  <c r="G157" i="3"/>
  <c r="G152" i="3"/>
  <c r="G131" i="3"/>
  <c r="G108" i="3"/>
  <c r="G98" i="3"/>
  <c r="G93" i="3"/>
  <c r="H19" i="3"/>
  <c r="G176" i="3"/>
  <c r="G171" i="3"/>
  <c r="K166" i="3"/>
  <c r="K165" i="3"/>
  <c r="K161" i="3"/>
  <c r="G69" i="3"/>
  <c r="G68" i="3"/>
  <c r="G66" i="3"/>
  <c r="G64" i="3"/>
  <c r="G62" i="3"/>
  <c r="G56" i="3"/>
  <c r="G51" i="3"/>
  <c r="G50" i="3"/>
  <c r="G46" i="3"/>
  <c r="G45" i="3"/>
  <c r="G39" i="3"/>
  <c r="G37" i="3"/>
  <c r="G26" i="3"/>
  <c r="G25" i="3"/>
  <c r="G24" i="3"/>
  <c r="G23" i="3"/>
  <c r="G17" i="3"/>
  <c r="G16" i="3"/>
  <c r="G15" i="3"/>
  <c r="F178" i="3"/>
  <c r="F177" i="3"/>
  <c r="F176" i="3"/>
  <c r="F173" i="3"/>
  <c r="F171" i="3"/>
  <c r="F162" i="3"/>
  <c r="K162" i="3" s="1"/>
  <c r="F152" i="3"/>
  <c r="F131" i="3"/>
  <c r="K158" i="3"/>
  <c r="K156" i="3"/>
  <c r="F159" i="3"/>
  <c r="F157" i="3"/>
  <c r="F108" i="3"/>
  <c r="F98" i="3"/>
  <c r="F93" i="3"/>
  <c r="F85" i="3"/>
  <c r="F75" i="3"/>
  <c r="F74" i="3"/>
  <c r="F69" i="3"/>
  <c r="F68" i="3"/>
  <c r="F66" i="3"/>
  <c r="F64" i="3"/>
  <c r="F62" i="3"/>
  <c r="F56" i="3"/>
  <c r="F51" i="3"/>
  <c r="F50" i="3"/>
  <c r="F46" i="3"/>
  <c r="F45" i="3"/>
  <c r="F39" i="3"/>
  <c r="F36" i="3"/>
  <c r="F30" i="3"/>
  <c r="F26" i="3"/>
  <c r="F22" i="3"/>
  <c r="F17" i="3"/>
  <c r="E178" i="3"/>
  <c r="E177" i="3"/>
  <c r="E176" i="3"/>
  <c r="E173" i="3"/>
  <c r="E171" i="3"/>
  <c r="E162" i="3"/>
  <c r="E159" i="3"/>
  <c r="E157" i="3"/>
  <c r="E152" i="3"/>
  <c r="E131" i="3"/>
  <c r="E108" i="3"/>
  <c r="E98" i="3"/>
  <c r="E93" i="3"/>
  <c r="E85" i="3"/>
  <c r="E75" i="3"/>
  <c r="E74" i="3"/>
  <c r="E69" i="3"/>
  <c r="E68" i="3"/>
  <c r="E66" i="3"/>
  <c r="E64" i="3"/>
  <c r="E62" i="3"/>
  <c r="E56" i="3"/>
  <c r="E51" i="3"/>
  <c r="E50" i="3"/>
  <c r="E46" i="3"/>
  <c r="E45" i="3"/>
  <c r="E39" i="3"/>
  <c r="E36" i="3"/>
  <c r="E30" i="3"/>
  <c r="E26" i="3"/>
  <c r="E22" i="3"/>
  <c r="E17" i="3"/>
  <c r="K175" i="3"/>
  <c r="K172" i="3"/>
  <c r="K170" i="3"/>
  <c r="K169" i="3"/>
  <c r="K168" i="3"/>
  <c r="K167" i="3"/>
  <c r="K164" i="3"/>
  <c r="K163" i="3"/>
  <c r="K176" i="3"/>
  <c r="K160" i="3"/>
  <c r="K159" i="3"/>
  <c r="K155" i="3"/>
  <c r="K154" i="3"/>
  <c r="K153" i="3"/>
  <c r="G85" i="3"/>
  <c r="G75" i="3"/>
  <c r="G173" i="3" l="1"/>
  <c r="G177" i="3" s="1"/>
  <c r="G178" i="3" s="1"/>
  <c r="K171" i="3"/>
  <c r="K173" i="3" s="1"/>
  <c r="K177" i="3" s="1"/>
  <c r="K178" i="3" s="1"/>
</calcChain>
</file>

<file path=xl/sharedStrings.xml><?xml version="1.0" encoding="utf-8"?>
<sst xmlns="http://schemas.openxmlformats.org/spreadsheetml/2006/main" count="763" uniqueCount="518">
  <si>
    <t>FASE  3 - Articolazione per Livelli di Assistenza del Costo di Presidio (F1)</t>
  </si>
  <si>
    <t>Presidio</t>
  </si>
  <si>
    <t>CP-204</t>
  </si>
  <si>
    <t>CP - UNICO 204</t>
  </si>
  <si>
    <t/>
  </si>
  <si>
    <t>Da  Fase 2</t>
  </si>
  <si>
    <t>FASE 3: Articolazione per Livelli di Assistenza del Costo di Presidio (F1)</t>
  </si>
  <si>
    <t>SOTTOSEZIONE</t>
  </si>
  <si>
    <t>VOCE CP</t>
  </si>
  <si>
    <t>VOCE CE</t>
  </si>
  <si>
    <t>DESCRIZIONE VOCE CP</t>
  </si>
  <si>
    <t>CE</t>
  </si>
  <si>
    <t>Totale</t>
  </si>
  <si>
    <t>Assistenza</t>
  </si>
  <si>
    <t>Prevenzione</t>
  </si>
  <si>
    <t>Costi</t>
  </si>
  <si>
    <t>Presidio (F1)</t>
  </si>
  <si>
    <t>Ospedaliera</t>
  </si>
  <si>
    <t>Distrettuale</t>
  </si>
  <si>
    <t>Collettiva</t>
  </si>
  <si>
    <t>di attività</t>
  </si>
  <si>
    <t>Differenza</t>
  </si>
  <si>
    <t>di ricerca</t>
  </si>
  <si>
    <t>M</t>
  </si>
  <si>
    <t>N</t>
  </si>
  <si>
    <t>O</t>
  </si>
  <si>
    <t>P</t>
  </si>
  <si>
    <t>PARTE I RICAVI</t>
  </si>
  <si>
    <t>SEZIONE I - FINANZIAMENTO DA REGIONE</t>
  </si>
  <si>
    <t>R01</t>
  </si>
  <si>
    <t>R01010</t>
  </si>
  <si>
    <t>Ricavo Figurativo_R01010</t>
  </si>
  <si>
    <t>Ricavi Prestazioni Ricovero Residenti ASL</t>
  </si>
  <si>
    <t>R01020</t>
  </si>
  <si>
    <t>AA0350+AA0460</t>
  </si>
  <si>
    <t>Ricavi Prestazioni Ricovero Non Residenti</t>
  </si>
  <si>
    <t>0</t>
  </si>
  <si>
    <t>R01TOT</t>
  </si>
  <si>
    <t>Totale PRESTAZIONI RICOVERO</t>
  </si>
  <si>
    <t>R02</t>
  </si>
  <si>
    <t>R02010</t>
  </si>
  <si>
    <t>Ricavo Figurativo_R02010</t>
  </si>
  <si>
    <t>Ricavi Prestazioni Ambulatoriale Residenti ASL</t>
  </si>
  <si>
    <t>R02020</t>
  </si>
  <si>
    <t>AA0360+AA0470+AA0950+AA0960</t>
  </si>
  <si>
    <t>Ricavi Prestazioni Ambulatoriale Non Residenti</t>
  </si>
  <si>
    <t>R02030</t>
  </si>
  <si>
    <t>Ricavo Figurativo_R02030</t>
  </si>
  <si>
    <t>Ricavi Cessione Emocomponenti Residenti ASL</t>
  </si>
  <si>
    <t>R02040</t>
  </si>
  <si>
    <t>AA0550+AA0424</t>
  </si>
  <si>
    <t>Ricavi Cessione Emocomponenti Non Residenti</t>
  </si>
  <si>
    <t>R02TOT</t>
  </si>
  <si>
    <t>Totale PRESTAZIONI AMBULATORIALE</t>
  </si>
  <si>
    <t>R03</t>
  </si>
  <si>
    <t>R03010</t>
  </si>
  <si>
    <t>Ricavo Figurativo_R03010</t>
  </si>
  <si>
    <t>Ricavi Prestazioni PS Residenti ASL</t>
  </si>
  <si>
    <t>R03020</t>
  </si>
  <si>
    <t>AA0361+ AA0471</t>
  </si>
  <si>
    <t>Ricavi PS Non Residenti</t>
  </si>
  <si>
    <t>R03030</t>
  </si>
  <si>
    <t>AA0631</t>
  </si>
  <si>
    <t xml:space="preserve">mobilità attiva extraregione da privati - prestazioni PS SSN non seguite da ricovero </t>
  </si>
  <si>
    <t>R03TOT</t>
  </si>
  <si>
    <t>Totale PRONTO SOCCORSO (Prestazioni non seguite da ricovero)</t>
  </si>
  <si>
    <t>R04</t>
  </si>
  <si>
    <t>R04010</t>
  </si>
  <si>
    <t>Ricavo Figurativo_R04010</t>
  </si>
  <si>
    <t>Ricavi Prestazioni File F Residenti ASL</t>
  </si>
  <si>
    <t>R04020</t>
  </si>
  <si>
    <t>AA0380+AA0490</t>
  </si>
  <si>
    <t>Ricavi Prestazioni File F Non Residenti</t>
  </si>
  <si>
    <t>R04030</t>
  </si>
  <si>
    <t>AA0640</t>
  </si>
  <si>
    <t>mobilità attiva extraregionale da privati - prest.di file F</t>
  </si>
  <si>
    <t>R04TOT</t>
  </si>
  <si>
    <t>Totale DISTRIBUZIONE DIRETTA FARMACI</t>
  </si>
  <si>
    <t>R05</t>
  </si>
  <si>
    <t>R05010</t>
  </si>
  <si>
    <t>Ricavo Figurativo_R05010</t>
  </si>
  <si>
    <t xml:space="preserve">Ricavi Prest.Trasporto Sanitario Residenti ASL </t>
  </si>
  <si>
    <t>R05020</t>
  </si>
  <si>
    <t>Ricavo Figurativo_R05020</t>
  </si>
  <si>
    <t>Ricavi Altre Prestazioni Sanitarie Residenti ASL</t>
  </si>
  <si>
    <t>R05030</t>
  </si>
  <si>
    <t>AA0420+AA0530</t>
  </si>
  <si>
    <t>Ricavi Prest.Trasporto Sanitario Non Residenti</t>
  </si>
  <si>
    <t>R05040</t>
  </si>
  <si>
    <t>AA0421+AA0422+AA0423+AA0425+AA0430+AA0541+AA0542+AA0570+AA0561+AA0970</t>
  </si>
  <si>
    <t>Ricavi Altre Prestazioni Sanitarie Non Residenti</t>
  </si>
  <si>
    <t>R05050</t>
  </si>
  <si>
    <t>AA0370+AA0390+AA0400+AA0410+AA0480+AA0500+AA0510+AA0520+AA0620+AA0630+AA0650</t>
  </si>
  <si>
    <t>Ricavi Prestazioni Sanitarie Non di Competenza dei Presidi Ospedalieri</t>
  </si>
  <si>
    <t>R05TOT</t>
  </si>
  <si>
    <t>Totale ALTRE PRESTAZIONI SANITARIE E SOCIOSANITARIE</t>
  </si>
  <si>
    <t>R06</t>
  </si>
  <si>
    <t>R06010</t>
  </si>
  <si>
    <t>AA0034</t>
  </si>
  <si>
    <t>Funzioni - Pronto Soccorso</t>
  </si>
  <si>
    <t>R06020</t>
  </si>
  <si>
    <t>AA0035</t>
  </si>
  <si>
    <t>Funzioni - Altro</t>
  </si>
  <si>
    <t>AA0033</t>
  </si>
  <si>
    <t>R06TOT</t>
  </si>
  <si>
    <t>Totale FINANZIAMENTO FUNZIONI</t>
  </si>
  <si>
    <t>R07</t>
  </si>
  <si>
    <t>R07010</t>
  </si>
  <si>
    <t>AA0040+AA0280-BA2780</t>
  </si>
  <si>
    <t xml:space="preserve">FSR vincolato di competenza dell'esercizio </t>
  </si>
  <si>
    <t>R07020</t>
  </si>
  <si>
    <t>AA0070+AA0290-BA2790</t>
  </si>
  <si>
    <t>Contributi da Regione Extra Fondo Vincolato</t>
  </si>
  <si>
    <t>R07030</t>
  </si>
  <si>
    <t>AA0090</t>
  </si>
  <si>
    <t>Contributi da Regione Extra Fondo LEA Aggiuntivi</t>
  </si>
  <si>
    <t>R07040</t>
  </si>
  <si>
    <t>AA0190+AA0200+AA0300-BA2800</t>
  </si>
  <si>
    <t>Contributi Ministero Salute per Ricerca</t>
  </si>
  <si>
    <t>R07050</t>
  </si>
  <si>
    <t>AA0210</t>
  </si>
  <si>
    <t>Contributi da Regione Extra Fondo per Ricerca</t>
  </si>
  <si>
    <t>R07TOT</t>
  </si>
  <si>
    <t>Totale FONDI VINCOLATI</t>
  </si>
  <si>
    <t>R08</t>
  </si>
  <si>
    <t>R08TOT</t>
  </si>
  <si>
    <t>TOTALE REMUNERAZIONE TARIFFARIA ED EXTRA-TARIFFARIA (R1+R2+R3+R4+R5+R6+R7)</t>
  </si>
  <si>
    <t>R09</t>
  </si>
  <si>
    <t>R09010</t>
  </si>
  <si>
    <t>AA0031+AA0032+AA0036+AA0271-BA2771</t>
  </si>
  <si>
    <t>Contributo Regione Quota FSR Indistinto (solo Quota Capitaria e Altro) + l'indistinto finalizzato al netto dell'accantonamento</t>
  </si>
  <si>
    <t>R09020</t>
  </si>
  <si>
    <t>AA0080+AA0100</t>
  </si>
  <si>
    <t>Contributo Regione Extra Fondo</t>
  </si>
  <si>
    <t>R09030</t>
  </si>
  <si>
    <t>AA0240</t>
  </si>
  <si>
    <t>Rettifica Contributi C/Esercizio per Destinazione ad Investimenti</t>
  </si>
  <si>
    <t xml:space="preserve">R09TOT </t>
  </si>
  <si>
    <t>Totale FINANZIAMENTO INDISTINTO</t>
  </si>
  <si>
    <t>R10</t>
  </si>
  <si>
    <t>R10TOT</t>
  </si>
  <si>
    <t>TOTALE FINANZIAMENTO DA REGIONE: sottosezioni R8+R9</t>
  </si>
  <si>
    <t>SEZIONE II - ENTRATE DIRETTE E PROVENTI FINANZIARI E STRAORDINARI</t>
  </si>
  <si>
    <t>R11</t>
  </si>
  <si>
    <t>R11010</t>
  </si>
  <si>
    <t>AA0110</t>
  </si>
  <si>
    <t>Contributi da Aziende Sanitarie della Regione</t>
  </si>
  <si>
    <t>R11020</t>
  </si>
  <si>
    <t>AA0140</t>
  </si>
  <si>
    <t xml:space="preserve">Contributi da Ministero della Salute e da Altri Soggetti Pubblici (Extra Fondo) </t>
  </si>
  <si>
    <t>R11030</t>
  </si>
  <si>
    <t>AA0220+AA0230+AA0310-BA2810-BA2811</t>
  </si>
  <si>
    <t>Contributi da Privati per Ricerca e in C/Esercizio</t>
  </si>
  <si>
    <t>R11TOT</t>
  </si>
  <si>
    <t>Totale CONTRIBUTI da SOGGETTI DIVERSI da REGIONE</t>
  </si>
  <si>
    <t>R12</t>
  </si>
  <si>
    <t>R12010</t>
  </si>
  <si>
    <t>AA0440</t>
  </si>
  <si>
    <t>ricavi prestioni sanitarie e sociosanitarie ad altri soggetti pubblici</t>
  </si>
  <si>
    <t>R12020</t>
  </si>
  <si>
    <t>AA0600+AA0601</t>
  </si>
  <si>
    <t>mobilità attiva internazionale</t>
  </si>
  <si>
    <t>R12030</t>
  </si>
  <si>
    <t>AA0660</t>
  </si>
  <si>
    <t>ricavi per prestazioni sanitarie e sociosanitarie da privato</t>
  </si>
  <si>
    <t>R12040</t>
  </si>
  <si>
    <t>AA0680+AA0690+AA0700+AA0710+AA0720+AA0730+AA0740</t>
  </si>
  <si>
    <t>ricavi intramoenia</t>
  </si>
  <si>
    <t>R12050</t>
  </si>
  <si>
    <t>AA0602</t>
  </si>
  <si>
    <t>Altre prestazioni sanitarie e sociosanitarie a rilevanza sanitaria ad Aziende sanitarie e casse mutua estera - (fatturate direttamente)</t>
  </si>
  <si>
    <t>R12TOT</t>
  </si>
  <si>
    <t>Totale RICAVI per PRESTAZIONI SANITARIE EXTRA SSN</t>
  </si>
  <si>
    <t>R13</t>
  </si>
  <si>
    <t>R13010</t>
  </si>
  <si>
    <t>AA0750+AA0980+AA1050+AA1060</t>
  </si>
  <si>
    <t>altri ricavi e proventi</t>
  </si>
  <si>
    <t>R13TOT</t>
  </si>
  <si>
    <t>Totale ALTRI RICAVI E PROVENTI</t>
  </si>
  <si>
    <t>R14</t>
  </si>
  <si>
    <t>R14010</t>
  </si>
  <si>
    <t>CA0010+CA0050</t>
  </si>
  <si>
    <t>interessi attivi e altri proventi finanziari</t>
  </si>
  <si>
    <t>R14TOT</t>
  </si>
  <si>
    <t>Totale PROVENTI FINANZIARI</t>
  </si>
  <si>
    <t>R15</t>
  </si>
  <si>
    <t>R15010</t>
  </si>
  <si>
    <t>DA0010+EA0010</t>
  </si>
  <si>
    <t>rivalutazioni e proventi straordinari</t>
  </si>
  <si>
    <t>R15TOT</t>
  </si>
  <si>
    <t>Totale PROVENTI STRAORDINARI</t>
  </si>
  <si>
    <t>R16</t>
  </si>
  <si>
    <t>R16TOT</t>
  </si>
  <si>
    <t>TOTALE ENTRATE DIRETTE e PROVENTI FINANZIARI E STRAORDINARI (R11+R12+R13+R14+R15)</t>
  </si>
  <si>
    <t>R17</t>
  </si>
  <si>
    <t>R17010</t>
  </si>
  <si>
    <t>Ricavo Figurativo_R17010</t>
  </si>
  <si>
    <t xml:space="preserve"> Ricavi Figurativi da Vendita Prestazioni di Centri Finali e/o intermedi vs altra articolazione territoriale</t>
  </si>
  <si>
    <t>R17020</t>
  </si>
  <si>
    <t>Ricavo Figurativo_R17020</t>
  </si>
  <si>
    <t xml:space="preserve"> Ricavi Figurativi da attività Centri di supporto sanitario, ammnistrativo e/o alberghiero</t>
  </si>
  <si>
    <t>R17030</t>
  </si>
  <si>
    <t>Differenza mobilità attiva di competenza (CP) e mobilità attiva da CE</t>
  </si>
  <si>
    <t>R17040</t>
  </si>
  <si>
    <t>Storno ticket (valore negativo)</t>
  </si>
  <si>
    <t>R17TOT</t>
  </si>
  <si>
    <t>Ricavi Figurativi e quadrature CE</t>
  </si>
  <si>
    <t>R18</t>
  </si>
  <si>
    <t>R18TOT</t>
  </si>
  <si>
    <t>TOTALE RICAVI (R10+R16+R17)</t>
  </si>
  <si>
    <t>SEZIONE COSTI</t>
  </si>
  <si>
    <t>C01</t>
  </si>
  <si>
    <t>C01010</t>
  </si>
  <si>
    <t>BA0030+BA0301+BA2671</t>
  </si>
  <si>
    <t>prodotti farmaceutici ed emoderivati</t>
  </si>
  <si>
    <t>C01020</t>
  </si>
  <si>
    <t>BA0070+BA2672</t>
  </si>
  <si>
    <t>sangue ed emocomponenti</t>
  </si>
  <si>
    <t>C01030</t>
  </si>
  <si>
    <t>BA0210+BA0303+BA2673</t>
  </si>
  <si>
    <t>dispositivi medici</t>
  </si>
  <si>
    <t>C01040</t>
  </si>
  <si>
    <t>BA0250+BA0304+BA2674</t>
  </si>
  <si>
    <t>prodotti dietetici</t>
  </si>
  <si>
    <t>C01050</t>
  </si>
  <si>
    <t>BA0260+BA0305+BA2675</t>
  </si>
  <si>
    <t>materiali per la profilassi (vaccini)</t>
  </si>
  <si>
    <t>C01060</t>
  </si>
  <si>
    <t>BA0270+BA0306+BA2676</t>
  </si>
  <si>
    <t>prodotti chimici</t>
  </si>
  <si>
    <t>C01070</t>
  </si>
  <si>
    <t>BA0280+BA0307+BA2677</t>
  </si>
  <si>
    <t>materiali e prodotti per uso veterinario</t>
  </si>
  <si>
    <t>C01080</t>
  </si>
  <si>
    <t>BA0290+BA0308+BA2678</t>
  </si>
  <si>
    <t>altri beni e prodotti sanitari</t>
  </si>
  <si>
    <t>C01TOT</t>
  </si>
  <si>
    <t xml:space="preserve">Totale consumi sanitari_x000D_
</t>
  </si>
  <si>
    <t>C02</t>
  </si>
  <si>
    <t>C02010</t>
  </si>
  <si>
    <t>BA0320+BA2681</t>
  </si>
  <si>
    <t>prodotti alimentari</t>
  </si>
  <si>
    <t>C02020</t>
  </si>
  <si>
    <t>BA0330+BA2682</t>
  </si>
  <si>
    <t>materiali guardaroba, pulizia e convivenza</t>
  </si>
  <si>
    <t>C02030</t>
  </si>
  <si>
    <t>BA0340+BA2683</t>
  </si>
  <si>
    <t>combustibili, carburanti e lubrificanti</t>
  </si>
  <si>
    <t>C02040</t>
  </si>
  <si>
    <t>BA0350+BA2684</t>
  </si>
  <si>
    <t>supporti informatici e cancelleria</t>
  </si>
  <si>
    <t>C02050</t>
  </si>
  <si>
    <t>BA0360+BA2685</t>
  </si>
  <si>
    <t>materiali per la manutenzione</t>
  </si>
  <si>
    <t>C02060</t>
  </si>
  <si>
    <t>BA0370+BA2686</t>
  </si>
  <si>
    <t>altri beni e prodotti non sanitari</t>
  </si>
  <si>
    <t>C02070</t>
  </si>
  <si>
    <t>BA0380</t>
  </si>
  <si>
    <t>beni e prodotti non sanitari da Aziende Sanitarie della Regione</t>
  </si>
  <si>
    <t>C02TOT</t>
  </si>
  <si>
    <t>Totale consumi non sanitari</t>
  </si>
  <si>
    <t>C03</t>
  </si>
  <si>
    <t>C03010</t>
  </si>
  <si>
    <t>BA0530-BA0570-BA0580-BA0630-BA0631</t>
  </si>
  <si>
    <t>acquisto servizi sanit.assist.spec.ambulatoriale</t>
  </si>
  <si>
    <t>C03020</t>
  </si>
  <si>
    <t>BA0570+BA2760+BA2850</t>
  </si>
  <si>
    <t>acquisto servizi da medici SUMAI</t>
  </si>
  <si>
    <t>C03030</t>
  </si>
  <si>
    <t>BA1090</t>
  </si>
  <si>
    <t>acquisto prestazioni di trasporto sanitario</t>
  </si>
  <si>
    <t>C03040</t>
  </si>
  <si>
    <t>BA0410+BA0490+BA0640+BA0700+BA0750+BA0800+BA0900+BA0960+BA1030+BA1140+BA1540+BA2730+BA2840+EA0410+EA0420+EA0430+EA0510+EA0520+EA0530+BA1541+BA1542+BA0580+BA0630+BA0631</t>
  </si>
  <si>
    <t xml:space="preserve">conti relativi ad acquisto di prestazioni non di pertinenza dei presidi ospedalieri </t>
  </si>
  <si>
    <t>C03TOT</t>
  </si>
  <si>
    <t>Totale prestazioni sanitarie</t>
  </si>
  <si>
    <t>C04</t>
  </si>
  <si>
    <t>C04010</t>
  </si>
  <si>
    <t>BA1280</t>
  </si>
  <si>
    <t>rimborsi, assegni e contributi sanitari</t>
  </si>
  <si>
    <t>C04020</t>
  </si>
  <si>
    <t>BA1350-BA1420</t>
  </si>
  <si>
    <t>consulenze, collaborazioni ecc.sanitarie</t>
  </si>
  <si>
    <t>C04030</t>
  </si>
  <si>
    <t>BA1490-BA1540-BA1541-BA1542</t>
  </si>
  <si>
    <t>altri servizi sanitari</t>
  </si>
  <si>
    <t>C04040</t>
  </si>
  <si>
    <t>BA1880</t>
  </si>
  <si>
    <t>formazione</t>
  </si>
  <si>
    <t>C04050</t>
  </si>
  <si>
    <t>BA1940</t>
  </si>
  <si>
    <t>manutenzioni e riparazioni attrezzature sanitarie e scientifiche</t>
  </si>
  <si>
    <t>C04060</t>
  </si>
  <si>
    <t>BA2020+BA2050</t>
  </si>
  <si>
    <t>canoni noleggio e leasign area sanitaria</t>
  </si>
  <si>
    <t>C04070</t>
  </si>
  <si>
    <t>BA2061</t>
  </si>
  <si>
    <t>canoni di project financing</t>
  </si>
  <si>
    <t>C04080</t>
  </si>
  <si>
    <t>BA1200</t>
  </si>
  <si>
    <t>Compartecipazione al personale per att. libero-prof. (intramoenia)</t>
  </si>
  <si>
    <t>C04090</t>
  </si>
  <si>
    <t>YA0040</t>
  </si>
  <si>
    <t>IRAP relativa ad attività di libera professione (intramoenia)</t>
  </si>
  <si>
    <t>C04TOT</t>
  </si>
  <si>
    <t>Totale servizi sanitari per erogazione prestazioni</t>
  </si>
  <si>
    <t>C05</t>
  </si>
  <si>
    <t>C05010</t>
  </si>
  <si>
    <t>BA1580</t>
  </si>
  <si>
    <t>servizi non sanitari: lavanderia</t>
  </si>
  <si>
    <t>C05020</t>
  </si>
  <si>
    <t>BA1590</t>
  </si>
  <si>
    <t>servizi non sanitari: pulizia</t>
  </si>
  <si>
    <t>C05030</t>
  </si>
  <si>
    <t>BA1601+ BA1602</t>
  </si>
  <si>
    <t>servizi non sanitari: mensa (dipendenti + degenti)</t>
  </si>
  <si>
    <t>C05040</t>
  </si>
  <si>
    <t>BA1610</t>
  </si>
  <si>
    <t>servizi non sanitari: riscaldamento</t>
  </si>
  <si>
    <t>C05050</t>
  </si>
  <si>
    <t>BA1620</t>
  </si>
  <si>
    <t>servizi non sanitari: elaborazione dati</t>
  </si>
  <si>
    <t>C05060</t>
  </si>
  <si>
    <t>BA1630</t>
  </si>
  <si>
    <t>servizi non sanitari: trasporti non sanitari</t>
  </si>
  <si>
    <t>C05070</t>
  </si>
  <si>
    <t>BA1640</t>
  </si>
  <si>
    <t>servizi non sanitari: smaltimento rifiuti</t>
  </si>
  <si>
    <t>C05080</t>
  </si>
  <si>
    <t>BA1650</t>
  </si>
  <si>
    <t>servizi non sanitari: utenze telefoniche</t>
  </si>
  <si>
    <t>C05090</t>
  </si>
  <si>
    <t>BA1660</t>
  </si>
  <si>
    <t>servizi non sanitari: utenze elettriche</t>
  </si>
  <si>
    <t>C05100</t>
  </si>
  <si>
    <t>BA1670</t>
  </si>
  <si>
    <t>servizi non sanitari:altre  utenze</t>
  </si>
  <si>
    <t>C05110</t>
  </si>
  <si>
    <t>BA1690</t>
  </si>
  <si>
    <t>servizi non sanitari: premi assic. RC profess.</t>
  </si>
  <si>
    <t>C05120</t>
  </si>
  <si>
    <t>BA2740+BA2741</t>
  </si>
  <si>
    <t>accantonamenti copertura rischi - autoassicuraz.e per franchigia assicurativa</t>
  </si>
  <si>
    <t>C05130</t>
  </si>
  <si>
    <t>BA1700</t>
  </si>
  <si>
    <t>servizi non sanitari: altri premi assicurativi</t>
  </si>
  <si>
    <t>C05140</t>
  </si>
  <si>
    <t>BA1710</t>
  </si>
  <si>
    <t>servizi non sanitari: altri servizi non sanitari</t>
  </si>
  <si>
    <t>C05150</t>
  </si>
  <si>
    <t>BA1750-BA1810</t>
  </si>
  <si>
    <t>consulenze, collaborazioni ecc. non sanitarie</t>
  </si>
  <si>
    <t>C05190</t>
  </si>
  <si>
    <t>BA1920</t>
  </si>
  <si>
    <t>manutenzione fabbricati e loro pertinenze</t>
  </si>
  <si>
    <t>C05200</t>
  </si>
  <si>
    <t>BA1930</t>
  </si>
  <si>
    <t>manutenzione impianti e macchinari</t>
  </si>
  <si>
    <t>C05210</t>
  </si>
  <si>
    <t>BA1950</t>
  </si>
  <si>
    <t>manutenzione mobili e arredi</t>
  </si>
  <si>
    <t>C05220</t>
  </si>
  <si>
    <t>BA1960</t>
  </si>
  <si>
    <t>manutenzione automezzi</t>
  </si>
  <si>
    <t>C05230</t>
  </si>
  <si>
    <t>BA1970+BA1980</t>
  </si>
  <si>
    <t>altre manutenzioni e manutenzioni da Aziende Sanitarie della Regione</t>
  </si>
  <si>
    <t>C05240</t>
  </si>
  <si>
    <t>BA2000</t>
  </si>
  <si>
    <t>fitti passivi</t>
  </si>
  <si>
    <t>C05250</t>
  </si>
  <si>
    <t>BA2030+BA2060+BA2070</t>
  </si>
  <si>
    <t>noleggi e leasing area non sanitari</t>
  </si>
  <si>
    <t>C05TOT</t>
  </si>
  <si>
    <t>Totale servizi non sanitari</t>
  </si>
  <si>
    <t>C06 (Somma nel LA di C6+C7-C8-C9)</t>
  </si>
  <si>
    <t>C06010</t>
  </si>
  <si>
    <t>BA2110</t>
  </si>
  <si>
    <t>costo del personale dirigente medico</t>
  </si>
  <si>
    <t>C06020</t>
  </si>
  <si>
    <t>BA2150</t>
  </si>
  <si>
    <t>costo del personale dirigente non medico</t>
  </si>
  <si>
    <t>C06030</t>
  </si>
  <si>
    <t>BA2190</t>
  </si>
  <si>
    <t>costo del personale comparto sanitario</t>
  </si>
  <si>
    <t>C06040</t>
  </si>
  <si>
    <t>BA2240</t>
  </si>
  <si>
    <t>costo del personale dirigente ruolo professionale</t>
  </si>
  <si>
    <t>C06050</t>
  </si>
  <si>
    <t>BA2280</t>
  </si>
  <si>
    <t>costo del personale comparto ruolo professionale</t>
  </si>
  <si>
    <t>C06060</t>
  </si>
  <si>
    <t>BA2330</t>
  </si>
  <si>
    <t>costo del personale dirigente ruolo tecnico</t>
  </si>
  <si>
    <t>C06070</t>
  </si>
  <si>
    <t>BA2370</t>
  </si>
  <si>
    <t>costo del personale comparto ruolo tecnico</t>
  </si>
  <si>
    <t>C06080</t>
  </si>
  <si>
    <t>BA2420</t>
  </si>
  <si>
    <t>costo del personale dirigenti ruolo amministrativo</t>
  </si>
  <si>
    <t>C06090</t>
  </si>
  <si>
    <t>BA2460</t>
  </si>
  <si>
    <t>costo del personale comparto ruolo amministrativo</t>
  </si>
  <si>
    <t>C06100</t>
  </si>
  <si>
    <t>BA1420</t>
  </si>
  <si>
    <t>indennità pers.univ.area sanitaria</t>
  </si>
  <si>
    <t>C06110</t>
  </si>
  <si>
    <t>BA1810</t>
  </si>
  <si>
    <t>indennità pers.univ.area non sanitaria</t>
  </si>
  <si>
    <t>C06120</t>
  </si>
  <si>
    <t>BA2720</t>
  </si>
  <si>
    <t>accantonamenti contenzioso personale dipendente</t>
  </si>
  <si>
    <t>C06130</t>
  </si>
  <si>
    <t>BA2860</t>
  </si>
  <si>
    <t>acc.rinnovi contratt.dirigenza medica</t>
  </si>
  <si>
    <t>C06140</t>
  </si>
  <si>
    <t>BA2870</t>
  </si>
  <si>
    <t>acc.rinnovi contratt.dirigenza non  medica</t>
  </si>
  <si>
    <t>C06150</t>
  </si>
  <si>
    <t>BA2880</t>
  </si>
  <si>
    <t>acc.rinnovi contratt.comparto</t>
  </si>
  <si>
    <t>C06160</t>
  </si>
  <si>
    <t>EA0370+EA0500</t>
  </si>
  <si>
    <t>sopravv.insussit.passive relative al personale</t>
  </si>
  <si>
    <t>C06170</t>
  </si>
  <si>
    <t>YA0020</t>
  </si>
  <si>
    <t>IRAP personale dipendente</t>
  </si>
  <si>
    <t>C06180</t>
  </si>
  <si>
    <t>BA2881</t>
  </si>
  <si>
    <t>Acc. per Trattamento di fine rapporto dipendenti</t>
  </si>
  <si>
    <t>C06190</t>
  </si>
  <si>
    <t>BA2882</t>
  </si>
  <si>
    <t>Acc. per Trattamenti di quiescenza e simili</t>
  </si>
  <si>
    <t>C06200</t>
  </si>
  <si>
    <t>BA2883</t>
  </si>
  <si>
    <t>Acc. per Fondi integrativi pensione</t>
  </si>
  <si>
    <t>C06TOT</t>
  </si>
  <si>
    <t>Totale personale</t>
  </si>
  <si>
    <t>C10</t>
  </si>
  <si>
    <t>C10010</t>
  </si>
  <si>
    <t>BA2570</t>
  </si>
  <si>
    <t>ammortamenti immobilizzazioni immateriali</t>
  </si>
  <si>
    <t>C10020</t>
  </si>
  <si>
    <t>BA2600</t>
  </si>
  <si>
    <t>ammortamenti fabbricati disponibili</t>
  </si>
  <si>
    <t>C10030</t>
  </si>
  <si>
    <t>BA2610</t>
  </si>
  <si>
    <t>ammortamenti fabbricati indisponibili</t>
  </si>
  <si>
    <t>C10040</t>
  </si>
  <si>
    <t>BA2620</t>
  </si>
  <si>
    <t>ammortamenti delle altre immobilizzazioni materiali</t>
  </si>
  <si>
    <t>C10TOT</t>
  </si>
  <si>
    <t xml:space="preserve">Totale ammortamenti_x000D_
</t>
  </si>
  <si>
    <t>C11</t>
  </si>
  <si>
    <t>C11010</t>
  </si>
  <si>
    <t>EA0280-EA0370-EA0410-EA0420-EA0430-EA0500-EA0510-EA0520-EA0530</t>
  </si>
  <si>
    <t>altri oneri straordinari</t>
  </si>
  <si>
    <t>C11TOT</t>
  </si>
  <si>
    <t>Totale sopravvenienze e insussustenze</t>
  </si>
  <si>
    <t>C12</t>
  </si>
  <si>
    <t>C12010</t>
  </si>
  <si>
    <t>CA0110+CA0150</t>
  </si>
  <si>
    <t>interessi passivi e altri oneri</t>
  </si>
  <si>
    <t>C12020</t>
  </si>
  <si>
    <t>DA0020+EA0270</t>
  </si>
  <si>
    <t>svalutazioni e minusvalenze</t>
  </si>
  <si>
    <t xml:space="preserve">C12TOT </t>
  </si>
  <si>
    <t>Totale oneri finanziari, svalutazioni, minusvalenze</t>
  </si>
  <si>
    <t>C13</t>
  </si>
  <si>
    <t>C13010</t>
  </si>
  <si>
    <t>BA2500</t>
  </si>
  <si>
    <t>oneri diversi di gestione</t>
  </si>
  <si>
    <t>C13020</t>
  </si>
  <si>
    <t>BA2630</t>
  </si>
  <si>
    <t>svalutazione immobilizzazioni e crediti</t>
  </si>
  <si>
    <t>C13030</t>
  </si>
  <si>
    <t>BA2710</t>
  </si>
  <si>
    <t>accantonamenti per rischi cause civili ed oneri processuali</t>
  </si>
  <si>
    <t>C13040</t>
  </si>
  <si>
    <t>BA2750</t>
  </si>
  <si>
    <t>altri accantonamenti per rischi</t>
  </si>
  <si>
    <t>C13050</t>
  </si>
  <si>
    <t>BA2751</t>
  </si>
  <si>
    <t>accantonamenti per interessi di mora</t>
  </si>
  <si>
    <t>C13060</t>
  </si>
  <si>
    <t>BA2890</t>
  </si>
  <si>
    <t>altri accantonamenti</t>
  </si>
  <si>
    <t>C13070</t>
  </si>
  <si>
    <t>YZ9999-YA0020-YA0040</t>
  </si>
  <si>
    <t>imposte e tasse al netto IRAP personale dipendente e per attività di libera professione</t>
  </si>
  <si>
    <t>C13080</t>
  </si>
  <si>
    <t>BA2884</t>
  </si>
  <si>
    <t>Acc. Incentivi funzioni tecniche art. 113 D.lgs 50/2016</t>
  </si>
  <si>
    <t>C13TOT</t>
  </si>
  <si>
    <t>Totale altri costi</t>
  </si>
  <si>
    <t>C14</t>
  </si>
  <si>
    <t>I codici CE figli sono nei ricavi con segno negativo (BA2770)</t>
  </si>
  <si>
    <t>C14TOT</t>
  </si>
  <si>
    <t>Accantonamenti quote inutilizzate contributi vincolati</t>
  </si>
  <si>
    <t>C15</t>
  </si>
  <si>
    <t>C15TOT</t>
  </si>
  <si>
    <t>TOTALE COSTI da C1 a C14</t>
  </si>
  <si>
    <t>C16</t>
  </si>
  <si>
    <t>C16010</t>
  </si>
  <si>
    <t>Costo Figurativo_R16010</t>
  </si>
  <si>
    <t>Costi Figurativi per Acquisto Prestazioni da diversa articolazione aziendale</t>
  </si>
  <si>
    <t>C16020</t>
  </si>
  <si>
    <t>Costo Figurativo_R16020</t>
  </si>
  <si>
    <t>Costi Figurativi per utilizzo servizi sanitari, amministrativi e/o alberghieri da altra articolazione aziendale</t>
  </si>
  <si>
    <t xml:space="preserve">C16TOT </t>
  </si>
  <si>
    <t xml:space="preserve">Totale Costi Figurativi </t>
  </si>
  <si>
    <t>C17</t>
  </si>
  <si>
    <t>C17TOT</t>
  </si>
  <si>
    <t>TOTALE COSTI (C15+C16)</t>
  </si>
  <si>
    <t>RES</t>
  </si>
  <si>
    <t>RES999</t>
  </si>
  <si>
    <t>RISULTATO DI ESERCIZIO: sottosezioni R18 - C17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</si>
</sst>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8"/>
      <color rgb="FF120000"/>
      <name val="MS Sans Serif"/>
      <family val="2"/>
    </font>
    <font>
      <b/>
      <sz val="10"/>
      <color rgb="FFFF0000"/>
      <name val="MS Sans Serif"/>
      <family val="2"/>
    </font>
    <font>
      <b/>
      <sz val="10"/>
      <color rgb="FF120000"/>
      <name val="MS Sans Serif"/>
      <family val="2"/>
    </font>
    <font>
      <sz val="8"/>
      <color rgb="FF080000"/>
      <name val="MS Sans Serif"/>
      <family val="2"/>
    </font>
    <font>
      <sz val="8.25"/>
      <color rgb="FFC0C0C0"/>
      <name val="MS Sans Serif"/>
      <family val="2"/>
    </font>
    <font>
      <sz val="8.25"/>
      <color rgb="FF000000"/>
      <name val="MS Sans Serif"/>
      <family val="2"/>
    </font>
    <font>
      <b/>
      <sz val="8.25"/>
      <color rgb="FFC0C0C0"/>
      <name val="MS Sans Serif"/>
      <family val="2"/>
    </font>
    <font>
      <sz val="8.25"/>
      <color rgb="FF848484"/>
      <name val="MS Sans Serif"/>
      <family val="2"/>
    </font>
    <font>
      <b/>
      <sz val="8.25"/>
      <color rgb="FF000000"/>
      <name val="MS Sans Serif"/>
      <family val="2"/>
    </font>
    <font>
      <b/>
      <sz val="8.25"/>
      <color rgb="FF848484"/>
      <name val="MS Sans Serif"/>
      <family val="2"/>
    </font>
    <font>
      <b/>
      <sz val="8.25"/>
      <color rgb="FF010000"/>
      <name val="MS Sans Serif"/>
      <family val="2"/>
    </font>
    <font>
      <b/>
      <sz val="8.25"/>
      <color rgb="FFFFFFFF"/>
      <name val="MS Sans Serif"/>
      <family val="2"/>
    </font>
    <font>
      <sz val="8.25"/>
      <color rgb="FFC60000"/>
      <name val="MS Sans Serif"/>
      <family val="2"/>
    </font>
    <font>
      <sz val="8.25"/>
      <color rgb="FFC6C6C6"/>
      <name val="MS Sans Serif"/>
      <family val="2"/>
    </font>
    <font>
      <sz val="8.25"/>
      <color rgb="FF010000"/>
      <name val="MS Sans Serif"/>
      <family val="2"/>
    </font>
    <font>
      <sz val="8.25"/>
      <color rgb="FF527C36"/>
      <name val="MS Sans Serif"/>
      <family val="2"/>
    </font>
    <font>
      <sz val="8.25"/>
      <color rgb="FFFFFFFF"/>
      <name val="MS Sans Serif"/>
      <family val="2"/>
    </font>
  </fonts>
  <fills count="9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C6C6C6"/>
        <bgColor indexed="64"/>
      </patternFill>
    </fill>
    <fill>
      <patternFill patternType="solid">
        <fgColor rgb="FFC6FFC6"/>
        <bgColor indexed="64"/>
      </patternFill>
    </fill>
    <fill>
      <patternFill patternType="solid">
        <fgColor rgb="FF84848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527C36"/>
        <bgColor indexed="64"/>
      </patternFill>
    </fill>
    <fill>
      <patternFill patternType="solid">
        <fgColor rgb="FFFFFFC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3" fontId="5" fillId="2" borderId="1" xfId="0" quotePrefix="1" applyNumberFormat="1" applyFont="1" applyFill="1" applyBorder="1"/>
    <xf numFmtId="3" fontId="6" fillId="2" borderId="1" xfId="0" quotePrefix="1" applyNumberFormat="1" applyFont="1" applyFill="1" applyBorder="1"/>
    <xf numFmtId="0" fontId="7" fillId="2" borderId="1" xfId="0" quotePrefix="1" applyNumberFormat="1" applyFont="1" applyFill="1" applyBorder="1"/>
    <xf numFmtId="4" fontId="6" fillId="2" borderId="1" xfId="0" quotePrefix="1" applyNumberFormat="1" applyFont="1" applyFill="1" applyBorder="1"/>
    <xf numFmtId="4" fontId="6" fillId="3" borderId="1" xfId="0" quotePrefix="1" applyNumberFormat="1" applyFont="1" applyFill="1" applyBorder="1"/>
    <xf numFmtId="4" fontId="8" fillId="3" borderId="1" xfId="0" quotePrefix="1" applyNumberFormat="1" applyFont="1" applyFill="1" applyBorder="1"/>
    <xf numFmtId="4" fontId="9" fillId="2" borderId="1" xfId="0" quotePrefix="1" applyNumberFormat="1" applyFont="1" applyFill="1" applyBorder="1"/>
    <xf numFmtId="0" fontId="5" fillId="2" borderId="1" xfId="0" quotePrefix="1" applyNumberFormat="1" applyFont="1" applyFill="1" applyBorder="1"/>
    <xf numFmtId="4" fontId="9" fillId="3" borderId="1" xfId="0" quotePrefix="1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3" fontId="9" fillId="2" borderId="1" xfId="0" quotePrefix="1" applyNumberFormat="1" applyFont="1" applyFill="1" applyBorder="1" applyAlignment="1">
      <alignment horizontal="center"/>
    </xf>
    <xf numFmtId="0" fontId="6" fillId="2" borderId="1" xfId="0" quotePrefix="1" applyNumberFormat="1" applyFont="1" applyFill="1" applyBorder="1"/>
    <xf numFmtId="4" fontId="9" fillId="4" borderId="1" xfId="0" quotePrefix="1" applyNumberFormat="1" applyFont="1" applyFill="1" applyBorder="1"/>
    <xf numFmtId="4" fontId="10" fillId="4" borderId="1" xfId="0" quotePrefix="1" applyNumberFormat="1" applyFont="1" applyFill="1" applyBorder="1"/>
    <xf numFmtId="3" fontId="9" fillId="2" borderId="1" xfId="0" quotePrefix="1" applyNumberFormat="1" applyFont="1" applyFill="1" applyBorder="1"/>
    <xf numFmtId="0" fontId="9" fillId="2" borderId="1" xfId="0" quotePrefix="1" applyNumberFormat="1" applyFont="1" applyFill="1" applyBorder="1"/>
    <xf numFmtId="4" fontId="9" fillId="4" borderId="1" xfId="0" quotePrefix="1" applyNumberFormat="1" applyFont="1" applyFill="1" applyBorder="1" applyAlignment="1">
      <alignment horizontal="center"/>
    </xf>
    <xf numFmtId="4" fontId="11" fillId="4" borderId="1" xfId="0" quotePrefix="1" applyNumberFormat="1" applyFont="1" applyFill="1" applyBorder="1"/>
    <xf numFmtId="3" fontId="7" fillId="2" borderId="1" xfId="0" quotePrefix="1" applyNumberFormat="1" applyFont="1" applyFill="1" applyBorder="1"/>
    <xf numFmtId="4" fontId="6" fillId="4" borderId="1" xfId="0" quotePrefix="1" applyNumberFormat="1" applyFont="1" applyFill="1" applyBorder="1"/>
    <xf numFmtId="3" fontId="12" fillId="5" borderId="1" xfId="0" quotePrefix="1" applyNumberFormat="1" applyFont="1" applyFill="1" applyBorder="1" applyAlignment="1">
      <alignment horizontal="center"/>
    </xf>
    <xf numFmtId="4" fontId="6" fillId="5" borderId="1" xfId="0" quotePrefix="1" applyNumberFormat="1" applyFont="1" applyFill="1" applyBorder="1"/>
    <xf numFmtId="4" fontId="8" fillId="5" borderId="1" xfId="0" quotePrefix="1" applyNumberFormat="1" applyFont="1" applyFill="1" applyBorder="1"/>
    <xf numFmtId="4" fontId="13" fillId="5" borderId="1" xfId="0" quotePrefix="1" applyNumberFormat="1" applyFont="1" applyFill="1" applyBorder="1"/>
    <xf numFmtId="3" fontId="12" fillId="7" borderId="1" xfId="0" quotePrefix="1" applyNumberFormat="1" applyFont="1" applyFill="1" applyBorder="1" applyAlignment="1">
      <alignment horizontal="center"/>
    </xf>
    <xf numFmtId="3" fontId="6" fillId="2" borderId="1" xfId="0" quotePrefix="1" applyNumberFormat="1" applyFont="1" applyFill="1" applyBorder="1" applyAlignment="1">
      <alignment horizontal="center"/>
    </xf>
    <xf numFmtId="3" fontId="6" fillId="6" borderId="1" xfId="0" quotePrefix="1" applyNumberFormat="1" applyFont="1" applyFill="1" applyBorder="1"/>
    <xf numFmtId="0" fontId="6" fillId="6" borderId="1" xfId="0" quotePrefix="1" applyNumberFormat="1" applyFont="1" applyFill="1" applyBorder="1"/>
    <xf numFmtId="4" fontId="14" fillId="3" borderId="1" xfId="0" quotePrefix="1" applyNumberFormat="1" applyFont="1" applyFill="1" applyBorder="1"/>
    <xf numFmtId="4" fontId="6" fillId="8" borderId="1" xfId="0" applyNumberFormat="1" applyFont="1" applyFill="1" applyBorder="1"/>
    <xf numFmtId="4" fontId="6" fillId="2" borderId="1" xfId="0" applyNumberFormat="1" applyFont="1" applyFill="1" applyBorder="1"/>
    <xf numFmtId="4" fontId="8" fillId="5" borderId="1" xfId="0" applyNumberFormat="1" applyFont="1" applyFill="1" applyBorder="1"/>
    <xf numFmtId="4" fontId="9" fillId="2" borderId="1" xfId="0" applyNumberFormat="1" applyFont="1" applyFill="1" applyBorder="1"/>
    <xf numFmtId="4" fontId="6" fillId="8" borderId="1" xfId="0" quotePrefix="1" applyNumberFormat="1" applyFont="1" applyFill="1" applyBorder="1"/>
    <xf numFmtId="4" fontId="15" fillId="2" borderId="1" xfId="0" applyNumberFormat="1" applyFont="1" applyFill="1" applyBorder="1"/>
    <xf numFmtId="4" fontId="6" fillId="4" borderId="1" xfId="0" applyNumberFormat="1" applyFont="1" applyFill="1" applyBorder="1"/>
    <xf numFmtId="3" fontId="16" fillId="7" borderId="1" xfId="0" quotePrefix="1" applyNumberFormat="1" applyFont="1" applyFill="1" applyBorder="1"/>
    <xf numFmtId="0" fontId="16" fillId="7" borderId="1" xfId="0" quotePrefix="1" applyNumberFormat="1" applyFont="1" applyFill="1" applyBorder="1"/>
    <xf numFmtId="0" fontId="12" fillId="7" borderId="1" xfId="0" quotePrefix="1" applyNumberFormat="1" applyFont="1" applyFill="1" applyBorder="1"/>
    <xf numFmtId="4" fontId="10" fillId="5" borderId="1" xfId="0" quotePrefix="1" applyNumberFormat="1" applyFont="1" applyFill="1" applyBorder="1"/>
    <xf numFmtId="0" fontId="17" fillId="6" borderId="1" xfId="0" quotePrefix="1" applyNumberFormat="1" applyFont="1" applyFill="1" applyBorder="1"/>
    <xf numFmtId="4" fontId="11" fillId="2" borderId="1" xfId="0" applyNumberFormat="1" applyFont="1" applyFill="1" applyBorder="1"/>
    <xf numFmtId="3" fontId="8" fillId="5" borderId="1" xfId="0" quotePrefix="1" applyNumberFormat="1" applyFont="1" applyFill="1" applyBorder="1"/>
    <xf numFmtId="0" fontId="8" fillId="5" borderId="1" xfId="0" quotePrefix="1" applyNumberFormat="1" applyFont="1" applyFill="1" applyBorder="1"/>
    <xf numFmtId="0" fontId="12" fillId="5" borderId="1" xfId="0" quotePrefix="1" applyNumberFormat="1" applyFont="1" applyFill="1" applyBorder="1"/>
    <xf numFmtId="0" fontId="9" fillId="2" borderId="1" xfId="0" quotePrefix="1" applyNumberFormat="1" applyFont="1" applyFill="1" applyBorder="1" applyAlignment="1">
      <alignment wrapText="1"/>
    </xf>
    <xf numFmtId="0" fontId="6" fillId="6" borderId="1" xfId="0" quotePrefix="1" applyNumberFormat="1" applyFont="1" applyFill="1" applyBorder="1" applyAlignment="1">
      <alignment wrapText="1"/>
    </xf>
    <xf numFmtId="4" fontId="11" fillId="2" borderId="1" xfId="0" quotePrefix="1" applyNumberFormat="1" applyFont="1" applyFill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8"/>
  <sheetViews>
    <sheetView tabSelected="1" workbookViewId="0">
      <selection activeCell="A6" sqref="A6:K178"/>
    </sheetView>
  </sheetViews>
  <sheetFormatPr defaultRowHeight="15" x14ac:dyDescent="0.25"/>
  <cols>
    <col min="1" max="1" width="9.140625" style="1"/>
    <col min="2" max="2" width="11.42578125" style="1" customWidth="1"/>
    <col min="3" max="3" width="43.42578125" style="1" customWidth="1"/>
    <col min="4" max="4" width="61.42578125" style="1" customWidth="1"/>
    <col min="5" max="5" width="14.5703125" style="1" hidden="1" customWidth="1"/>
    <col min="6" max="7" width="14.7109375" style="1" bestFit="1" customWidth="1"/>
    <col min="8" max="10" width="14.5703125" style="1" customWidth="1"/>
    <col min="11" max="16384" width="9.140625" style="1"/>
  </cols>
  <sheetData>
    <row r="1" spans="1:11" x14ac:dyDescent="0.25">
      <c r="B1" s="2"/>
    </row>
    <row r="2" spans="1:11" x14ac:dyDescent="0.25">
      <c r="C2" s="3" t="s">
        <v>0</v>
      </c>
    </row>
    <row r="3" spans="1:11" x14ac:dyDescent="0.25">
      <c r="C3" s="4" t="s">
        <v>1</v>
      </c>
    </row>
    <row r="4" spans="1:11" x14ac:dyDescent="0.25">
      <c r="C4" s="5" t="s">
        <v>2</v>
      </c>
      <c r="G4" s="5" t="s">
        <v>3</v>
      </c>
    </row>
    <row r="6" spans="1:11" x14ac:dyDescent="0.25">
      <c r="A6" s="6" t="s">
        <v>4</v>
      </c>
      <c r="B6" s="7" t="s">
        <v>4</v>
      </c>
      <c r="C6" s="8" t="s">
        <v>4</v>
      </c>
      <c r="D6" s="8" t="s">
        <v>4</v>
      </c>
      <c r="E6" s="9" t="s">
        <v>4</v>
      </c>
      <c r="F6" s="9" t="s">
        <v>4</v>
      </c>
      <c r="G6" s="10" t="s">
        <v>4</v>
      </c>
      <c r="H6" s="10" t="s">
        <v>4</v>
      </c>
      <c r="I6" s="10" t="s">
        <v>4</v>
      </c>
      <c r="J6" s="11" t="s">
        <v>4</v>
      </c>
      <c r="K6" s="12" t="s">
        <v>4</v>
      </c>
    </row>
    <row r="7" spans="1:11" x14ac:dyDescent="0.25">
      <c r="A7" s="6" t="s">
        <v>4</v>
      </c>
      <c r="B7" s="7" t="s">
        <v>4</v>
      </c>
      <c r="C7" s="13" t="s">
        <v>4</v>
      </c>
      <c r="D7" s="13" t="s">
        <v>4</v>
      </c>
      <c r="E7" s="9" t="s">
        <v>4</v>
      </c>
      <c r="F7" s="12" t="s">
        <v>5</v>
      </c>
      <c r="G7" s="14" t="s">
        <v>6</v>
      </c>
      <c r="H7" s="15"/>
      <c r="I7" s="15"/>
      <c r="J7" s="15"/>
      <c r="K7" s="12" t="s">
        <v>4</v>
      </c>
    </row>
    <row r="8" spans="1:11" x14ac:dyDescent="0.25">
      <c r="A8" s="16" t="s">
        <v>7</v>
      </c>
      <c r="B8" s="7" t="s">
        <v>4</v>
      </c>
      <c r="C8" s="17" t="s">
        <v>4</v>
      </c>
      <c r="D8" s="17" t="s">
        <v>4</v>
      </c>
      <c r="E8" s="9" t="s">
        <v>4</v>
      </c>
      <c r="F8" s="12" t="s">
        <v>4</v>
      </c>
      <c r="G8" s="18" t="s">
        <v>4</v>
      </c>
      <c r="H8" s="18" t="s">
        <v>4</v>
      </c>
      <c r="I8" s="18" t="s">
        <v>4</v>
      </c>
      <c r="J8" s="19" t="s">
        <v>4</v>
      </c>
      <c r="K8" s="12" t="s">
        <v>4</v>
      </c>
    </row>
    <row r="9" spans="1:11" x14ac:dyDescent="0.25">
      <c r="A9" s="15"/>
      <c r="B9" s="20" t="s">
        <v>8</v>
      </c>
      <c r="C9" s="21" t="s">
        <v>9</v>
      </c>
      <c r="D9" s="21" t="s">
        <v>10</v>
      </c>
      <c r="E9" s="12" t="s">
        <v>11</v>
      </c>
      <c r="F9" s="12" t="s">
        <v>12</v>
      </c>
      <c r="G9" s="22" t="s">
        <v>13</v>
      </c>
      <c r="H9" s="15"/>
      <c r="I9" s="18" t="s">
        <v>14</v>
      </c>
      <c r="J9" s="23" t="s">
        <v>15</v>
      </c>
      <c r="K9" s="12" t="s">
        <v>4</v>
      </c>
    </row>
    <row r="10" spans="1:11" x14ac:dyDescent="0.25">
      <c r="A10" s="6" t="s">
        <v>4</v>
      </c>
      <c r="B10" s="7" t="s">
        <v>4</v>
      </c>
      <c r="C10" s="13" t="s">
        <v>4</v>
      </c>
      <c r="D10" s="13" t="s">
        <v>4</v>
      </c>
      <c r="E10" s="9" t="s">
        <v>4</v>
      </c>
      <c r="F10" s="12" t="s">
        <v>16</v>
      </c>
      <c r="G10" s="18" t="s">
        <v>17</v>
      </c>
      <c r="H10" s="18" t="s">
        <v>18</v>
      </c>
      <c r="I10" s="18" t="s">
        <v>19</v>
      </c>
      <c r="J10" s="23" t="s">
        <v>20</v>
      </c>
      <c r="K10" s="12" t="s">
        <v>21</v>
      </c>
    </row>
    <row r="11" spans="1:11" x14ac:dyDescent="0.25">
      <c r="A11" s="24" t="s">
        <v>4</v>
      </c>
      <c r="B11" s="7" t="s">
        <v>4</v>
      </c>
      <c r="C11" s="13" t="s">
        <v>4</v>
      </c>
      <c r="D11" s="13" t="s">
        <v>4</v>
      </c>
      <c r="E11" s="9" t="s">
        <v>4</v>
      </c>
      <c r="F11" s="9" t="s">
        <v>4</v>
      </c>
      <c r="G11" s="25" t="s">
        <v>4</v>
      </c>
      <c r="H11" s="25" t="s">
        <v>4</v>
      </c>
      <c r="I11" s="25" t="s">
        <v>4</v>
      </c>
      <c r="J11" s="23" t="s">
        <v>22</v>
      </c>
      <c r="K11" s="12" t="s">
        <v>4</v>
      </c>
    </row>
    <row r="12" spans="1:11" x14ac:dyDescent="0.25">
      <c r="A12" s="24" t="s">
        <v>4</v>
      </c>
      <c r="B12" s="7" t="s">
        <v>4</v>
      </c>
      <c r="C12" s="13" t="s">
        <v>4</v>
      </c>
      <c r="D12" s="8" t="s">
        <v>4</v>
      </c>
      <c r="E12" s="9" t="s">
        <v>4</v>
      </c>
      <c r="F12" s="9" t="s">
        <v>4</v>
      </c>
      <c r="G12" s="18" t="s">
        <v>23</v>
      </c>
      <c r="H12" s="18" t="s">
        <v>24</v>
      </c>
      <c r="I12" s="18" t="s">
        <v>25</v>
      </c>
      <c r="J12" s="23" t="s">
        <v>26</v>
      </c>
      <c r="K12" s="12" t="s">
        <v>4</v>
      </c>
    </row>
    <row r="13" spans="1:11" x14ac:dyDescent="0.25">
      <c r="A13" s="26" t="s">
        <v>27</v>
      </c>
      <c r="B13" s="15"/>
      <c r="C13" s="15"/>
      <c r="D13" s="15"/>
      <c r="E13" s="27" t="s">
        <v>4</v>
      </c>
      <c r="F13" s="28" t="s">
        <v>4</v>
      </c>
      <c r="G13" s="28" t="s">
        <v>4</v>
      </c>
      <c r="H13" s="28" t="s">
        <v>4</v>
      </c>
      <c r="I13" s="28" t="s">
        <v>4</v>
      </c>
      <c r="J13" s="28" t="s">
        <v>4</v>
      </c>
      <c r="K13" s="29" t="s">
        <v>4</v>
      </c>
    </row>
    <row r="14" spans="1:11" x14ac:dyDescent="0.25">
      <c r="A14" s="30" t="s">
        <v>28</v>
      </c>
      <c r="B14" s="15"/>
      <c r="C14" s="15"/>
      <c r="D14" s="15"/>
      <c r="E14" s="27" t="s">
        <v>4</v>
      </c>
      <c r="F14" s="28" t="s">
        <v>4</v>
      </c>
      <c r="G14" s="28" t="s">
        <v>4</v>
      </c>
      <c r="H14" s="28" t="s">
        <v>4</v>
      </c>
      <c r="I14" s="28" t="s">
        <v>4</v>
      </c>
      <c r="J14" s="28" t="s">
        <v>4</v>
      </c>
      <c r="K14" s="29" t="s">
        <v>4</v>
      </c>
    </row>
    <row r="15" spans="1:11" x14ac:dyDescent="0.25">
      <c r="A15" s="31" t="s">
        <v>29</v>
      </c>
      <c r="B15" s="32" t="s">
        <v>30</v>
      </c>
      <c r="C15" s="33" t="s">
        <v>31</v>
      </c>
      <c r="D15" s="33" t="s">
        <v>32</v>
      </c>
      <c r="E15" s="34" t="s">
        <v>4</v>
      </c>
      <c r="F15" s="35">
        <v>95769499.819999993</v>
      </c>
      <c r="G15" s="36">
        <f>F15</f>
        <v>95769499.819999993</v>
      </c>
      <c r="H15" s="37">
        <v>0</v>
      </c>
      <c r="I15" s="37">
        <v>0</v>
      </c>
      <c r="J15" s="37">
        <v>0</v>
      </c>
      <c r="K15" s="38">
        <v>0</v>
      </c>
    </row>
    <row r="16" spans="1:11" x14ac:dyDescent="0.25">
      <c r="A16" s="15"/>
      <c r="B16" s="32" t="s">
        <v>33</v>
      </c>
      <c r="C16" s="33" t="s">
        <v>34</v>
      </c>
      <c r="D16" s="33" t="s">
        <v>35</v>
      </c>
      <c r="E16" s="39" t="s">
        <v>4</v>
      </c>
      <c r="F16" s="35">
        <v>9488891.0600000005</v>
      </c>
      <c r="G16" s="36">
        <f>F16</f>
        <v>9488891.0600000005</v>
      </c>
      <c r="H16" s="37">
        <v>0</v>
      </c>
      <c r="I16" s="37">
        <v>0</v>
      </c>
      <c r="J16" s="37">
        <v>0</v>
      </c>
      <c r="K16" s="38">
        <v>0</v>
      </c>
    </row>
    <row r="17" spans="1:11" x14ac:dyDescent="0.25">
      <c r="A17" s="15"/>
      <c r="B17" s="24" t="s">
        <v>36</v>
      </c>
      <c r="C17" s="21" t="s">
        <v>37</v>
      </c>
      <c r="D17" s="21" t="s">
        <v>38</v>
      </c>
      <c r="E17" s="38" t="e">
        <f>E15+E16</f>
        <v>#VALUE!</v>
      </c>
      <c r="F17" s="38">
        <f>F15+F16</f>
        <v>105258390.88</v>
      </c>
      <c r="G17" s="38">
        <f>G15+G16</f>
        <v>105258390.88</v>
      </c>
      <c r="H17" s="37">
        <v>0</v>
      </c>
      <c r="I17" s="37">
        <v>0</v>
      </c>
      <c r="J17" s="37">
        <v>0</v>
      </c>
      <c r="K17" s="38">
        <v>0</v>
      </c>
    </row>
    <row r="18" spans="1:11" x14ac:dyDescent="0.25">
      <c r="A18" s="31" t="s">
        <v>39</v>
      </c>
      <c r="B18" s="32" t="s">
        <v>40</v>
      </c>
      <c r="C18" s="33" t="s">
        <v>41</v>
      </c>
      <c r="D18" s="33" t="s">
        <v>42</v>
      </c>
      <c r="E18" s="34" t="s">
        <v>4</v>
      </c>
      <c r="F18" s="35">
        <v>39919643.270000003</v>
      </c>
      <c r="G18" s="37">
        <v>0</v>
      </c>
      <c r="H18" s="36">
        <f>F18</f>
        <v>39919643.270000003</v>
      </c>
      <c r="I18" s="37">
        <v>0</v>
      </c>
      <c r="J18" s="37">
        <v>0</v>
      </c>
      <c r="K18" s="38">
        <v>0</v>
      </c>
    </row>
    <row r="19" spans="1:11" x14ac:dyDescent="0.25">
      <c r="A19" s="15"/>
      <c r="B19" s="32" t="s">
        <v>43</v>
      </c>
      <c r="C19" s="33" t="s">
        <v>44</v>
      </c>
      <c r="D19" s="33" t="s">
        <v>45</v>
      </c>
      <c r="E19" s="39" t="s">
        <v>4</v>
      </c>
      <c r="F19" s="35">
        <v>10551162.23</v>
      </c>
      <c r="G19" s="37">
        <v>0</v>
      </c>
      <c r="H19" s="36">
        <f>F19</f>
        <v>10551162.23</v>
      </c>
      <c r="I19" s="37">
        <v>0</v>
      </c>
      <c r="J19" s="37">
        <v>0</v>
      </c>
      <c r="K19" s="38">
        <v>0</v>
      </c>
    </row>
    <row r="20" spans="1:11" x14ac:dyDescent="0.25">
      <c r="A20" s="15"/>
      <c r="B20" s="32" t="s">
        <v>46</v>
      </c>
      <c r="C20" s="33" t="s">
        <v>47</v>
      </c>
      <c r="D20" s="33" t="s">
        <v>48</v>
      </c>
      <c r="E20" s="34" t="s">
        <v>4</v>
      </c>
      <c r="F20" s="35">
        <v>0</v>
      </c>
      <c r="G20" s="37">
        <v>0</v>
      </c>
      <c r="H20" s="36">
        <f>F20</f>
        <v>0</v>
      </c>
      <c r="I20" s="37">
        <v>0</v>
      </c>
      <c r="J20" s="37">
        <v>0</v>
      </c>
      <c r="K20" s="38">
        <v>0</v>
      </c>
    </row>
    <row r="21" spans="1:11" x14ac:dyDescent="0.25">
      <c r="A21" s="15"/>
      <c r="B21" s="32" t="s">
        <v>49</v>
      </c>
      <c r="C21" s="33" t="s">
        <v>50</v>
      </c>
      <c r="D21" s="33" t="s">
        <v>51</v>
      </c>
      <c r="E21" s="39" t="s">
        <v>4</v>
      </c>
      <c r="F21" s="35">
        <v>0</v>
      </c>
      <c r="G21" s="37">
        <v>0</v>
      </c>
      <c r="H21" s="36">
        <f>F21</f>
        <v>0</v>
      </c>
      <c r="I21" s="37">
        <v>0</v>
      </c>
      <c r="J21" s="37">
        <v>0</v>
      </c>
      <c r="K21" s="38">
        <v>0</v>
      </c>
    </row>
    <row r="22" spans="1:11" x14ac:dyDescent="0.25">
      <c r="A22" s="15"/>
      <c r="B22" s="24" t="s">
        <v>36</v>
      </c>
      <c r="C22" s="21" t="s">
        <v>52</v>
      </c>
      <c r="D22" s="21" t="s">
        <v>53</v>
      </c>
      <c r="E22" s="38" t="e">
        <f>E19+E21</f>
        <v>#VALUE!</v>
      </c>
      <c r="F22" s="38">
        <f>F18+F19+F20+F21</f>
        <v>50470805.5</v>
      </c>
      <c r="G22" s="37">
        <v>0</v>
      </c>
      <c r="H22" s="38">
        <f>H18+H19+H20+H21</f>
        <v>50470805.5</v>
      </c>
      <c r="I22" s="37">
        <v>0</v>
      </c>
      <c r="J22" s="37">
        <v>0</v>
      </c>
      <c r="K22" s="38">
        <v>0</v>
      </c>
    </row>
    <row r="23" spans="1:11" x14ac:dyDescent="0.25">
      <c r="A23" s="31" t="s">
        <v>54</v>
      </c>
      <c r="B23" s="32" t="s">
        <v>55</v>
      </c>
      <c r="C23" s="33" t="s">
        <v>56</v>
      </c>
      <c r="D23" s="33" t="s">
        <v>57</v>
      </c>
      <c r="E23" s="34" t="s">
        <v>4</v>
      </c>
      <c r="F23" s="35">
        <v>8707385.3499999996</v>
      </c>
      <c r="G23" s="36">
        <f>F23</f>
        <v>8707385.3499999996</v>
      </c>
      <c r="H23" s="37">
        <v>0</v>
      </c>
      <c r="I23" s="37">
        <v>0</v>
      </c>
      <c r="J23" s="37">
        <v>0</v>
      </c>
      <c r="K23" s="38">
        <v>0</v>
      </c>
    </row>
    <row r="24" spans="1:11" x14ac:dyDescent="0.25">
      <c r="A24" s="15"/>
      <c r="B24" s="32" t="s">
        <v>58</v>
      </c>
      <c r="C24" s="33" t="s">
        <v>59</v>
      </c>
      <c r="D24" s="33" t="s">
        <v>60</v>
      </c>
      <c r="E24" s="39" t="s">
        <v>4</v>
      </c>
      <c r="F24" s="35">
        <v>851198.69</v>
      </c>
      <c r="G24" s="36">
        <f>F24</f>
        <v>851198.69</v>
      </c>
      <c r="H24" s="37">
        <v>0</v>
      </c>
      <c r="I24" s="37">
        <v>0</v>
      </c>
      <c r="J24" s="37">
        <v>0</v>
      </c>
      <c r="K24" s="38">
        <v>0</v>
      </c>
    </row>
    <row r="25" spans="1:11" x14ac:dyDescent="0.25">
      <c r="A25" s="15"/>
      <c r="B25" s="32" t="s">
        <v>61</v>
      </c>
      <c r="C25" s="33" t="s">
        <v>62</v>
      </c>
      <c r="D25" s="33" t="s">
        <v>63</v>
      </c>
      <c r="E25" s="39" t="s">
        <v>4</v>
      </c>
      <c r="F25" s="35">
        <v>0</v>
      </c>
      <c r="G25" s="36">
        <f>F25</f>
        <v>0</v>
      </c>
      <c r="H25" s="37">
        <v>0</v>
      </c>
      <c r="I25" s="37">
        <v>0</v>
      </c>
      <c r="J25" s="37">
        <v>0</v>
      </c>
      <c r="K25" s="38">
        <v>0</v>
      </c>
    </row>
    <row r="26" spans="1:11" x14ac:dyDescent="0.25">
      <c r="A26" s="15"/>
      <c r="B26" s="24" t="s">
        <v>36</v>
      </c>
      <c r="C26" s="21" t="s">
        <v>64</v>
      </c>
      <c r="D26" s="21" t="s">
        <v>65</v>
      </c>
      <c r="E26" s="38" t="e">
        <f>E24+E25</f>
        <v>#VALUE!</v>
      </c>
      <c r="F26" s="38">
        <f>F23+F24+F25</f>
        <v>9558584.0399999991</v>
      </c>
      <c r="G26" s="38">
        <f>G23+G24+G25</f>
        <v>9558584.0399999991</v>
      </c>
      <c r="H26" s="37">
        <v>0</v>
      </c>
      <c r="I26" s="37">
        <v>0</v>
      </c>
      <c r="J26" s="37">
        <v>0</v>
      </c>
      <c r="K26" s="38">
        <v>0</v>
      </c>
    </row>
    <row r="27" spans="1:11" x14ac:dyDescent="0.25">
      <c r="A27" s="31" t="s">
        <v>66</v>
      </c>
      <c r="B27" s="32" t="s">
        <v>67</v>
      </c>
      <c r="C27" s="33" t="s">
        <v>68</v>
      </c>
      <c r="D27" s="33" t="s">
        <v>69</v>
      </c>
      <c r="E27" s="34" t="s">
        <v>4</v>
      </c>
      <c r="F27" s="35">
        <v>9008524.0099999998</v>
      </c>
      <c r="G27" s="37">
        <v>0</v>
      </c>
      <c r="H27" s="36">
        <f>F27</f>
        <v>9008524.0099999998</v>
      </c>
      <c r="I27" s="37">
        <v>0</v>
      </c>
      <c r="J27" s="37">
        <v>0</v>
      </c>
      <c r="K27" s="38">
        <v>0</v>
      </c>
    </row>
    <row r="28" spans="1:11" x14ac:dyDescent="0.25">
      <c r="A28" s="15"/>
      <c r="B28" s="32" t="s">
        <v>70</v>
      </c>
      <c r="C28" s="33" t="s">
        <v>71</v>
      </c>
      <c r="D28" s="33" t="s">
        <v>72</v>
      </c>
      <c r="E28" s="39" t="s">
        <v>4</v>
      </c>
      <c r="F28" s="35">
        <v>434114.6</v>
      </c>
      <c r="G28" s="37">
        <v>0</v>
      </c>
      <c r="H28" s="36">
        <f>F28</f>
        <v>434114.6</v>
      </c>
      <c r="I28" s="37">
        <v>0</v>
      </c>
      <c r="J28" s="37">
        <v>0</v>
      </c>
      <c r="K28" s="38">
        <v>0</v>
      </c>
    </row>
    <row r="29" spans="1:11" x14ac:dyDescent="0.25">
      <c r="A29" s="15"/>
      <c r="B29" s="32" t="s">
        <v>73</v>
      </c>
      <c r="C29" s="33" t="s">
        <v>74</v>
      </c>
      <c r="D29" s="33" t="s">
        <v>75</v>
      </c>
      <c r="E29" s="39" t="s">
        <v>4</v>
      </c>
      <c r="F29" s="35">
        <v>0</v>
      </c>
      <c r="G29" s="37">
        <v>0</v>
      </c>
      <c r="H29" s="36">
        <f>F29</f>
        <v>0</v>
      </c>
      <c r="I29" s="37">
        <v>0</v>
      </c>
      <c r="J29" s="37">
        <v>0</v>
      </c>
      <c r="K29" s="38">
        <v>0</v>
      </c>
    </row>
    <row r="30" spans="1:11" x14ac:dyDescent="0.25">
      <c r="A30" s="15"/>
      <c r="B30" s="24" t="s">
        <v>36</v>
      </c>
      <c r="C30" s="21" t="s">
        <v>76</v>
      </c>
      <c r="D30" s="21" t="s">
        <v>77</v>
      </c>
      <c r="E30" s="38" t="e">
        <f>E28+E29</f>
        <v>#VALUE!</v>
      </c>
      <c r="F30" s="38">
        <f>F27+F28+F29</f>
        <v>9442638.6099999994</v>
      </c>
      <c r="G30" s="37">
        <v>0</v>
      </c>
      <c r="H30" s="38">
        <f>H27+H28+H29</f>
        <v>9442638.6099999994</v>
      </c>
      <c r="I30" s="37">
        <v>0</v>
      </c>
      <c r="J30" s="37">
        <v>0</v>
      </c>
      <c r="K30" s="38">
        <v>0</v>
      </c>
    </row>
    <row r="31" spans="1:11" x14ac:dyDescent="0.25">
      <c r="A31" s="31" t="s">
        <v>78</v>
      </c>
      <c r="B31" s="32" t="s">
        <v>79</v>
      </c>
      <c r="C31" s="33" t="s">
        <v>80</v>
      </c>
      <c r="D31" s="33" t="s">
        <v>81</v>
      </c>
      <c r="E31" s="34" t="s">
        <v>4</v>
      </c>
      <c r="F31" s="35">
        <v>0</v>
      </c>
      <c r="G31" s="37">
        <v>0</v>
      </c>
      <c r="H31" s="36">
        <f>F31</f>
        <v>0</v>
      </c>
      <c r="I31" s="37">
        <v>0</v>
      </c>
      <c r="J31" s="37">
        <v>0</v>
      </c>
      <c r="K31" s="38">
        <v>0</v>
      </c>
    </row>
    <row r="32" spans="1:11" x14ac:dyDescent="0.25">
      <c r="A32" s="15"/>
      <c r="B32" s="32" t="s">
        <v>82</v>
      </c>
      <c r="C32" s="33" t="s">
        <v>83</v>
      </c>
      <c r="D32" s="33" t="s">
        <v>84</v>
      </c>
      <c r="E32" s="34" t="s">
        <v>4</v>
      </c>
      <c r="F32" s="35">
        <v>0</v>
      </c>
      <c r="G32" s="37">
        <v>0</v>
      </c>
      <c r="H32" s="36">
        <f>F32</f>
        <v>0</v>
      </c>
      <c r="I32" s="37">
        <v>0</v>
      </c>
      <c r="J32" s="37">
        <v>0</v>
      </c>
      <c r="K32" s="38">
        <v>0</v>
      </c>
    </row>
    <row r="33" spans="1:11" x14ac:dyDescent="0.25">
      <c r="A33" s="15"/>
      <c r="B33" s="32" t="s">
        <v>85</v>
      </c>
      <c r="C33" s="33" t="s">
        <v>86</v>
      </c>
      <c r="D33" s="33" t="s">
        <v>87</v>
      </c>
      <c r="E33" s="39" t="s">
        <v>4</v>
      </c>
      <c r="F33" s="35">
        <v>0</v>
      </c>
      <c r="G33" s="37">
        <v>0</v>
      </c>
      <c r="H33" s="36">
        <f>F33</f>
        <v>0</v>
      </c>
      <c r="I33" s="37">
        <v>0</v>
      </c>
      <c r="J33" s="37">
        <v>0</v>
      </c>
      <c r="K33" s="38">
        <v>0</v>
      </c>
    </row>
    <row r="34" spans="1:11" x14ac:dyDescent="0.25">
      <c r="A34" s="15"/>
      <c r="B34" s="32" t="s">
        <v>88</v>
      </c>
      <c r="C34" s="33" t="s">
        <v>89</v>
      </c>
      <c r="D34" s="33" t="s">
        <v>90</v>
      </c>
      <c r="E34" s="39" t="s">
        <v>4</v>
      </c>
      <c r="F34" s="35">
        <v>59160.02</v>
      </c>
      <c r="G34" s="37">
        <v>0</v>
      </c>
      <c r="H34" s="36">
        <f>F34</f>
        <v>59160.02</v>
      </c>
      <c r="I34" s="37">
        <v>0</v>
      </c>
      <c r="J34" s="37">
        <v>0</v>
      </c>
      <c r="K34" s="38">
        <v>0</v>
      </c>
    </row>
    <row r="35" spans="1:11" x14ac:dyDescent="0.25">
      <c r="A35" s="15"/>
      <c r="B35" s="32" t="s">
        <v>91</v>
      </c>
      <c r="C35" s="33" t="s">
        <v>92</v>
      </c>
      <c r="D35" s="33" t="s">
        <v>93</v>
      </c>
      <c r="E35" s="39" t="s">
        <v>4</v>
      </c>
      <c r="F35" s="35">
        <v>0</v>
      </c>
      <c r="G35" s="37">
        <v>0</v>
      </c>
      <c r="H35" s="36">
        <f>F35</f>
        <v>0</v>
      </c>
      <c r="I35" s="37">
        <v>0</v>
      </c>
      <c r="J35" s="37">
        <v>0</v>
      </c>
      <c r="K35" s="38">
        <v>0</v>
      </c>
    </row>
    <row r="36" spans="1:11" x14ac:dyDescent="0.25">
      <c r="A36" s="15"/>
      <c r="B36" s="24" t="s">
        <v>36</v>
      </c>
      <c r="C36" s="21" t="s">
        <v>94</v>
      </c>
      <c r="D36" s="21" t="s">
        <v>95</v>
      </c>
      <c r="E36" s="38" t="e">
        <f>E31+E32+E33+E34+E35</f>
        <v>#VALUE!</v>
      </c>
      <c r="F36" s="38">
        <f>F31+F32+F33+F34+F35</f>
        <v>59160.02</v>
      </c>
      <c r="G36" s="37">
        <v>0</v>
      </c>
      <c r="H36" s="38">
        <f>H31+H32+H33+H34+H35</f>
        <v>59160.02</v>
      </c>
      <c r="I36" s="37">
        <v>0</v>
      </c>
      <c r="J36" s="37">
        <v>0</v>
      </c>
      <c r="K36" s="38">
        <v>0</v>
      </c>
    </row>
    <row r="37" spans="1:11" x14ac:dyDescent="0.25">
      <c r="A37" s="31" t="s">
        <v>96</v>
      </c>
      <c r="B37" s="32" t="s">
        <v>97</v>
      </c>
      <c r="C37" s="33" t="s">
        <v>98</v>
      </c>
      <c r="D37" s="33" t="s">
        <v>99</v>
      </c>
      <c r="E37" s="39" t="s">
        <v>4</v>
      </c>
      <c r="F37" s="35">
        <v>36363395.130000003</v>
      </c>
      <c r="G37" s="40">
        <f>F37</f>
        <v>36363395.130000003</v>
      </c>
      <c r="H37" s="37">
        <v>0</v>
      </c>
      <c r="I37" s="37">
        <v>0</v>
      </c>
      <c r="J37" s="37">
        <v>0</v>
      </c>
      <c r="K37" s="38">
        <v>0</v>
      </c>
    </row>
    <row r="38" spans="1:11" x14ac:dyDescent="0.25">
      <c r="A38" s="15"/>
      <c r="B38" s="32" t="s">
        <v>100</v>
      </c>
      <c r="C38" s="33" t="s">
        <v>101</v>
      </c>
      <c r="D38" s="33" t="s">
        <v>102</v>
      </c>
      <c r="E38" s="39" t="s">
        <v>4</v>
      </c>
      <c r="F38" s="35">
        <v>0</v>
      </c>
      <c r="G38" s="41">
        <v>0</v>
      </c>
      <c r="H38" s="41">
        <v>0</v>
      </c>
      <c r="I38" s="41">
        <v>0</v>
      </c>
      <c r="J38" s="37">
        <v>0</v>
      </c>
      <c r="K38" s="38">
        <f>G38+H38+I38+J38-F38</f>
        <v>0</v>
      </c>
    </row>
    <row r="39" spans="1:11" x14ac:dyDescent="0.25">
      <c r="A39" s="15"/>
      <c r="B39" s="20" t="s">
        <v>103</v>
      </c>
      <c r="C39" s="21" t="s">
        <v>104</v>
      </c>
      <c r="D39" s="21" t="s">
        <v>105</v>
      </c>
      <c r="E39" s="38" t="e">
        <f>E37+E38</f>
        <v>#VALUE!</v>
      </c>
      <c r="F39" s="38">
        <f>F37+F38</f>
        <v>36363395.130000003</v>
      </c>
      <c r="G39" s="38">
        <f>G37+G38</f>
        <v>36363395.130000003</v>
      </c>
      <c r="H39" s="38">
        <f>H38</f>
        <v>0</v>
      </c>
      <c r="I39" s="38">
        <f>I38</f>
        <v>0</v>
      </c>
      <c r="J39" s="37">
        <v>0</v>
      </c>
      <c r="K39" s="38">
        <f>K38</f>
        <v>0</v>
      </c>
    </row>
    <row r="40" spans="1:11" x14ac:dyDescent="0.25">
      <c r="A40" s="31" t="s">
        <v>106</v>
      </c>
      <c r="B40" s="32" t="s">
        <v>107</v>
      </c>
      <c r="C40" s="33" t="s">
        <v>108</v>
      </c>
      <c r="D40" s="33" t="s">
        <v>109</v>
      </c>
      <c r="E40" s="39" t="s">
        <v>4</v>
      </c>
      <c r="F40" s="35">
        <v>18230039.260000002</v>
      </c>
      <c r="G40" s="41">
        <v>11937862.550000001</v>
      </c>
      <c r="H40" s="41">
        <v>6292176.71</v>
      </c>
      <c r="I40" s="41">
        <v>0</v>
      </c>
      <c r="J40" s="37">
        <v>0</v>
      </c>
      <c r="K40" s="38">
        <f>G40+H40+I40+J40-F40</f>
        <v>0</v>
      </c>
    </row>
    <row r="41" spans="1:11" x14ac:dyDescent="0.25">
      <c r="A41" s="15"/>
      <c r="B41" s="32" t="s">
        <v>110</v>
      </c>
      <c r="C41" s="33" t="s">
        <v>111</v>
      </c>
      <c r="D41" s="33" t="s">
        <v>112</v>
      </c>
      <c r="E41" s="39" t="s">
        <v>4</v>
      </c>
      <c r="F41" s="35">
        <v>22551.64</v>
      </c>
      <c r="G41" s="41">
        <v>8452.69</v>
      </c>
      <c r="H41" s="41">
        <v>14098.95</v>
      </c>
      <c r="I41" s="41">
        <v>0</v>
      </c>
      <c r="J41" s="37">
        <v>0</v>
      </c>
      <c r="K41" s="38">
        <f>G41+H41+I41+J41-F41</f>
        <v>0</v>
      </c>
    </row>
    <row r="42" spans="1:11" x14ac:dyDescent="0.25">
      <c r="A42" s="15"/>
      <c r="B42" s="32" t="s">
        <v>113</v>
      </c>
      <c r="C42" s="33" t="s">
        <v>114</v>
      </c>
      <c r="D42" s="33" t="s">
        <v>115</v>
      </c>
      <c r="E42" s="39" t="s">
        <v>4</v>
      </c>
      <c r="F42" s="35">
        <v>0</v>
      </c>
      <c r="G42" s="41">
        <v>0</v>
      </c>
      <c r="H42" s="41">
        <v>0</v>
      </c>
      <c r="I42" s="41">
        <v>0</v>
      </c>
      <c r="J42" s="37">
        <v>0</v>
      </c>
      <c r="K42" s="38">
        <f>G42+H42+I42+J42-F42</f>
        <v>0</v>
      </c>
    </row>
    <row r="43" spans="1:11" x14ac:dyDescent="0.25">
      <c r="A43" s="15"/>
      <c r="B43" s="32" t="s">
        <v>116</v>
      </c>
      <c r="C43" s="33" t="s">
        <v>117</v>
      </c>
      <c r="D43" s="33" t="s">
        <v>118</v>
      </c>
      <c r="E43" s="39" t="s">
        <v>4</v>
      </c>
      <c r="F43" s="35">
        <v>0</v>
      </c>
      <c r="G43" s="41">
        <v>0</v>
      </c>
      <c r="H43" s="41">
        <v>0</v>
      </c>
      <c r="I43" s="41">
        <v>0</v>
      </c>
      <c r="J43" s="37">
        <v>0</v>
      </c>
      <c r="K43" s="38">
        <f>G43+H43+I43+J43-F43</f>
        <v>0</v>
      </c>
    </row>
    <row r="44" spans="1:11" x14ac:dyDescent="0.25">
      <c r="A44" s="15"/>
      <c r="B44" s="32" t="s">
        <v>119</v>
      </c>
      <c r="C44" s="33" t="s">
        <v>120</v>
      </c>
      <c r="D44" s="33" t="s">
        <v>121</v>
      </c>
      <c r="E44" s="39" t="s">
        <v>4</v>
      </c>
      <c r="F44" s="35">
        <v>0</v>
      </c>
      <c r="G44" s="41">
        <v>0</v>
      </c>
      <c r="H44" s="41">
        <v>0</v>
      </c>
      <c r="I44" s="41">
        <v>0</v>
      </c>
      <c r="J44" s="37">
        <v>0</v>
      </c>
      <c r="K44" s="38">
        <f>G44+H44+I44+J44-F44</f>
        <v>0</v>
      </c>
    </row>
    <row r="45" spans="1:11" x14ac:dyDescent="0.25">
      <c r="A45" s="15"/>
      <c r="B45" s="24" t="s">
        <v>36</v>
      </c>
      <c r="C45" s="21" t="s">
        <v>122</v>
      </c>
      <c r="D45" s="21" t="s">
        <v>123</v>
      </c>
      <c r="E45" s="38" t="e">
        <f>E40+E41+E42+E43+E44</f>
        <v>#VALUE!</v>
      </c>
      <c r="F45" s="38">
        <f>F40+F41+F42+F43+F44</f>
        <v>18252590.900000002</v>
      </c>
      <c r="G45" s="38">
        <f>G40+G41+G42+G43+G44</f>
        <v>11946315.24</v>
      </c>
      <c r="H45" s="38">
        <f>H40+H41+H42+H43+H44</f>
        <v>6306275.6600000001</v>
      </c>
      <c r="I45" s="38">
        <f>I40+I41+I42+I43+I44</f>
        <v>0</v>
      </c>
      <c r="J45" s="37">
        <v>0</v>
      </c>
      <c r="K45" s="38">
        <f>K40+K41+K42+K43+K44</f>
        <v>0</v>
      </c>
    </row>
    <row r="46" spans="1:11" x14ac:dyDescent="0.25">
      <c r="A46" s="7" t="s">
        <v>124</v>
      </c>
      <c r="B46" s="24" t="s">
        <v>36</v>
      </c>
      <c r="C46" s="21" t="s">
        <v>125</v>
      </c>
      <c r="D46" s="21" t="s">
        <v>126</v>
      </c>
      <c r="E46" s="38" t="e">
        <f>E17+E22+E26+E30+E36+E39+E45</f>
        <v>#VALUE!</v>
      </c>
      <c r="F46" s="38">
        <f>F17+F22+F26+F30+F36+F39+F45</f>
        <v>229405565.07999998</v>
      </c>
      <c r="G46" s="38">
        <f>G17+G22+G26+G30+G36+G39+G45</f>
        <v>163126685.28999999</v>
      </c>
      <c r="H46" s="38">
        <f>H17+H22+H26+H30+H36+H39+H45</f>
        <v>66278879.790000007</v>
      </c>
      <c r="I46" s="38">
        <f>I17+I22+I26+I30+I36+I39+I45</f>
        <v>0</v>
      </c>
      <c r="J46" s="37">
        <v>0</v>
      </c>
      <c r="K46" s="38">
        <f>K17+K22+K26+K30+K36+K39+K45</f>
        <v>0</v>
      </c>
    </row>
    <row r="47" spans="1:11" x14ac:dyDescent="0.25">
      <c r="A47" s="31" t="s">
        <v>127</v>
      </c>
      <c r="B47" s="32" t="s">
        <v>128</v>
      </c>
      <c r="C47" s="33" t="s">
        <v>129</v>
      </c>
      <c r="D47" s="33" t="s">
        <v>130</v>
      </c>
      <c r="E47" s="39" t="s">
        <v>4</v>
      </c>
      <c r="F47" s="35">
        <v>4374210.03</v>
      </c>
      <c r="G47" s="41">
        <v>3810260.14</v>
      </c>
      <c r="H47" s="41">
        <v>563949.89</v>
      </c>
      <c r="I47" s="41">
        <v>0</v>
      </c>
      <c r="J47" s="37">
        <v>0</v>
      </c>
      <c r="K47" s="38">
        <f>G47+H47+I47+J47-F47</f>
        <v>0</v>
      </c>
    </row>
    <row r="48" spans="1:11" x14ac:dyDescent="0.25">
      <c r="A48" s="15"/>
      <c r="B48" s="32" t="s">
        <v>131</v>
      </c>
      <c r="C48" s="33" t="s">
        <v>132</v>
      </c>
      <c r="D48" s="33" t="s">
        <v>133</v>
      </c>
      <c r="E48" s="39" t="s">
        <v>4</v>
      </c>
      <c r="F48" s="35">
        <v>0</v>
      </c>
      <c r="G48" s="41">
        <v>0</v>
      </c>
      <c r="H48" s="41">
        <v>0</v>
      </c>
      <c r="I48" s="41">
        <v>0</v>
      </c>
      <c r="J48" s="37">
        <v>0</v>
      </c>
      <c r="K48" s="38">
        <f>G48+H48+I48+J48-F48</f>
        <v>0</v>
      </c>
    </row>
    <row r="49" spans="1:11" x14ac:dyDescent="0.25">
      <c r="A49" s="15"/>
      <c r="B49" s="32" t="s">
        <v>134</v>
      </c>
      <c r="C49" s="33" t="s">
        <v>135</v>
      </c>
      <c r="D49" s="33" t="s">
        <v>136</v>
      </c>
      <c r="E49" s="39" t="s">
        <v>4</v>
      </c>
      <c r="F49" s="35">
        <v>0</v>
      </c>
      <c r="G49" s="41">
        <v>0</v>
      </c>
      <c r="H49" s="41">
        <v>0</v>
      </c>
      <c r="I49" s="41">
        <v>0</v>
      </c>
      <c r="J49" s="37">
        <v>0</v>
      </c>
      <c r="K49" s="38">
        <f>G49+H49+I49+J49-F49</f>
        <v>0</v>
      </c>
    </row>
    <row r="50" spans="1:11" x14ac:dyDescent="0.25">
      <c r="A50" s="15"/>
      <c r="B50" s="24" t="s">
        <v>36</v>
      </c>
      <c r="C50" s="21" t="s">
        <v>137</v>
      </c>
      <c r="D50" s="21" t="s">
        <v>138</v>
      </c>
      <c r="E50" s="38" t="e">
        <f>E47+E48+E49</f>
        <v>#VALUE!</v>
      </c>
      <c r="F50" s="38">
        <f>F47+F48+F49</f>
        <v>4374210.03</v>
      </c>
      <c r="G50" s="38">
        <f>G47+G48+G49</f>
        <v>3810260.14</v>
      </c>
      <c r="H50" s="38">
        <f>H47+H48+H49</f>
        <v>563949.89</v>
      </c>
      <c r="I50" s="38">
        <f>I47+I48+I49</f>
        <v>0</v>
      </c>
      <c r="J50" s="37">
        <v>0</v>
      </c>
      <c r="K50" s="38">
        <f>K47+K48+K49</f>
        <v>0</v>
      </c>
    </row>
    <row r="51" spans="1:11" x14ac:dyDescent="0.25">
      <c r="A51" s="7" t="s">
        <v>139</v>
      </c>
      <c r="B51" s="24" t="s">
        <v>36</v>
      </c>
      <c r="C51" s="21" t="s">
        <v>140</v>
      </c>
      <c r="D51" s="21" t="s">
        <v>141</v>
      </c>
      <c r="E51" s="38" t="e">
        <f>E46+E50</f>
        <v>#VALUE!</v>
      </c>
      <c r="F51" s="38">
        <f>F46+F50</f>
        <v>233779775.10999998</v>
      </c>
      <c r="G51" s="38">
        <f>G46+G50</f>
        <v>166936945.42999998</v>
      </c>
      <c r="H51" s="38">
        <f>H46+H50</f>
        <v>66842829.680000007</v>
      </c>
      <c r="I51" s="38">
        <f>I46+I50</f>
        <v>0</v>
      </c>
      <c r="J51" s="37">
        <v>0</v>
      </c>
      <c r="K51" s="38">
        <f>K46+K50</f>
        <v>0</v>
      </c>
    </row>
    <row r="52" spans="1:11" x14ac:dyDescent="0.25">
      <c r="A52" s="42" t="s">
        <v>4</v>
      </c>
      <c r="B52" s="42" t="s">
        <v>4</v>
      </c>
      <c r="C52" s="43" t="s">
        <v>4</v>
      </c>
      <c r="D52" s="44" t="s">
        <v>142</v>
      </c>
      <c r="E52" s="27" t="s">
        <v>4</v>
      </c>
      <c r="F52" s="28" t="s">
        <v>4</v>
      </c>
      <c r="G52" s="28" t="s">
        <v>4</v>
      </c>
      <c r="H52" s="28" t="s">
        <v>4</v>
      </c>
      <c r="I52" s="28" t="s">
        <v>4</v>
      </c>
      <c r="J52" s="28" t="s">
        <v>4</v>
      </c>
      <c r="K52" s="45" t="s">
        <v>4</v>
      </c>
    </row>
    <row r="53" spans="1:11" x14ac:dyDescent="0.25">
      <c r="A53" s="31" t="s">
        <v>143</v>
      </c>
      <c r="B53" s="32" t="s">
        <v>144</v>
      </c>
      <c r="C53" s="33" t="s">
        <v>145</v>
      </c>
      <c r="D53" s="33" t="s">
        <v>146</v>
      </c>
      <c r="E53" s="39" t="s">
        <v>4</v>
      </c>
      <c r="F53" s="35">
        <v>0</v>
      </c>
      <c r="G53" s="41">
        <v>0</v>
      </c>
      <c r="H53" s="41">
        <v>0</v>
      </c>
      <c r="I53" s="41">
        <v>0</v>
      </c>
      <c r="J53" s="37">
        <v>0</v>
      </c>
      <c r="K53" s="38">
        <f>G53+H53+I53+J53-F53</f>
        <v>0</v>
      </c>
    </row>
    <row r="54" spans="1:11" x14ac:dyDescent="0.25">
      <c r="A54" s="15"/>
      <c r="B54" s="32" t="s">
        <v>147</v>
      </c>
      <c r="C54" s="33" t="s">
        <v>148</v>
      </c>
      <c r="D54" s="33" t="s">
        <v>149</v>
      </c>
      <c r="E54" s="39" t="s">
        <v>4</v>
      </c>
      <c r="F54" s="35">
        <v>0</v>
      </c>
      <c r="G54" s="41">
        <v>0</v>
      </c>
      <c r="H54" s="41">
        <v>0</v>
      </c>
      <c r="I54" s="41">
        <v>0</v>
      </c>
      <c r="J54" s="37">
        <v>0</v>
      </c>
      <c r="K54" s="38">
        <f>G54+H54+I54+J54-F54</f>
        <v>0</v>
      </c>
    </row>
    <row r="55" spans="1:11" x14ac:dyDescent="0.25">
      <c r="A55" s="15"/>
      <c r="B55" s="32" t="s">
        <v>150</v>
      </c>
      <c r="C55" s="33" t="s">
        <v>151</v>
      </c>
      <c r="D55" s="33" t="s">
        <v>152</v>
      </c>
      <c r="E55" s="39" t="s">
        <v>4</v>
      </c>
      <c r="F55" s="35">
        <v>0</v>
      </c>
      <c r="G55" s="41">
        <v>0</v>
      </c>
      <c r="H55" s="41">
        <v>0</v>
      </c>
      <c r="I55" s="41">
        <v>0</v>
      </c>
      <c r="J55" s="37">
        <v>0</v>
      </c>
      <c r="K55" s="38">
        <f>G55+H55+I55+J55-F55</f>
        <v>0</v>
      </c>
    </row>
    <row r="56" spans="1:11" x14ac:dyDescent="0.25">
      <c r="A56" s="15"/>
      <c r="B56" s="24" t="s">
        <v>36</v>
      </c>
      <c r="C56" s="21" t="s">
        <v>153</v>
      </c>
      <c r="D56" s="21" t="s">
        <v>154</v>
      </c>
      <c r="E56" s="38" t="e">
        <f>E53+E54+E55</f>
        <v>#VALUE!</v>
      </c>
      <c r="F56" s="38">
        <f>F53+F54+F55</f>
        <v>0</v>
      </c>
      <c r="G56" s="38">
        <f>G53+G54+G55</f>
        <v>0</v>
      </c>
      <c r="H56" s="38">
        <f>H53+H54+H55</f>
        <v>0</v>
      </c>
      <c r="I56" s="38">
        <f>I53+I54+I55</f>
        <v>0</v>
      </c>
      <c r="J56" s="37">
        <v>0</v>
      </c>
      <c r="K56" s="38">
        <f>K53+K54+K55</f>
        <v>0</v>
      </c>
    </row>
    <row r="57" spans="1:11" x14ac:dyDescent="0.25">
      <c r="A57" s="31" t="s">
        <v>155</v>
      </c>
      <c r="B57" s="32" t="s">
        <v>156</v>
      </c>
      <c r="C57" s="33" t="s">
        <v>157</v>
      </c>
      <c r="D57" s="33" t="s">
        <v>158</v>
      </c>
      <c r="E57" s="39" t="s">
        <v>4</v>
      </c>
      <c r="F57" s="35">
        <v>116287.65</v>
      </c>
      <c r="G57" s="41">
        <v>0</v>
      </c>
      <c r="H57" s="41">
        <v>116287.65</v>
      </c>
      <c r="I57" s="41">
        <v>0</v>
      </c>
      <c r="J57" s="37">
        <v>0</v>
      </c>
      <c r="K57" s="38">
        <f>G57+H57+I57+J57-F57</f>
        <v>0</v>
      </c>
    </row>
    <row r="58" spans="1:11" x14ac:dyDescent="0.25">
      <c r="A58" s="15"/>
      <c r="B58" s="32" t="s">
        <v>159</v>
      </c>
      <c r="C58" s="33" t="s">
        <v>160</v>
      </c>
      <c r="D58" s="33" t="s">
        <v>161</v>
      </c>
      <c r="E58" s="39" t="s">
        <v>4</v>
      </c>
      <c r="F58" s="35">
        <v>0</v>
      </c>
      <c r="G58" s="41">
        <v>0</v>
      </c>
      <c r="H58" s="41">
        <v>0</v>
      </c>
      <c r="I58" s="41">
        <v>0</v>
      </c>
      <c r="J58" s="37">
        <v>0</v>
      </c>
      <c r="K58" s="38">
        <f>G58+H58+I58+J58-F58</f>
        <v>0</v>
      </c>
    </row>
    <row r="59" spans="1:11" x14ac:dyDescent="0.25">
      <c r="A59" s="15"/>
      <c r="B59" s="32" t="s">
        <v>162</v>
      </c>
      <c r="C59" s="33" t="s">
        <v>163</v>
      </c>
      <c r="D59" s="33" t="s">
        <v>164</v>
      </c>
      <c r="E59" s="39" t="s">
        <v>4</v>
      </c>
      <c r="F59" s="35">
        <v>139110.07</v>
      </c>
      <c r="G59" s="41">
        <v>77784</v>
      </c>
      <c r="H59" s="41">
        <v>61326.07</v>
      </c>
      <c r="I59" s="41">
        <v>0</v>
      </c>
      <c r="J59" s="37">
        <v>0</v>
      </c>
      <c r="K59" s="38">
        <f>G59+H59+I59+J59-F59</f>
        <v>0</v>
      </c>
    </row>
    <row r="60" spans="1:11" x14ac:dyDescent="0.25">
      <c r="A60" s="15"/>
      <c r="B60" s="32" t="s">
        <v>165</v>
      </c>
      <c r="C60" s="33" t="s">
        <v>166</v>
      </c>
      <c r="D60" s="33" t="s">
        <v>167</v>
      </c>
      <c r="E60" s="39" t="s">
        <v>4</v>
      </c>
      <c r="F60" s="35">
        <v>5168578.28</v>
      </c>
      <c r="G60" s="41">
        <v>2355343.65</v>
      </c>
      <c r="H60" s="41">
        <v>2813234.63</v>
      </c>
      <c r="I60" s="37">
        <v>0</v>
      </c>
      <c r="J60" s="37">
        <v>0</v>
      </c>
      <c r="K60" s="38">
        <f>G60+H60+I60+J60-F60</f>
        <v>0</v>
      </c>
    </row>
    <row r="61" spans="1:11" x14ac:dyDescent="0.25">
      <c r="A61" s="15"/>
      <c r="B61" s="32" t="s">
        <v>168</v>
      </c>
      <c r="C61" s="33" t="s">
        <v>169</v>
      </c>
      <c r="D61" s="33" t="s">
        <v>170</v>
      </c>
      <c r="E61" s="39" t="s">
        <v>4</v>
      </c>
      <c r="F61" s="35">
        <v>0</v>
      </c>
      <c r="G61" s="41">
        <v>0</v>
      </c>
      <c r="H61" s="41">
        <v>0</v>
      </c>
      <c r="I61" s="37">
        <v>0</v>
      </c>
      <c r="J61" s="37">
        <v>0</v>
      </c>
      <c r="K61" s="38">
        <f>G61+H61+I61+J61-F61</f>
        <v>0</v>
      </c>
    </row>
    <row r="62" spans="1:11" x14ac:dyDescent="0.25">
      <c r="A62" s="15"/>
      <c r="B62" s="24" t="s">
        <v>36</v>
      </c>
      <c r="C62" s="21" t="s">
        <v>171</v>
      </c>
      <c r="D62" s="21" t="s">
        <v>172</v>
      </c>
      <c r="E62" s="38" t="e">
        <f>E57+E58+E59+E60+E61</f>
        <v>#VALUE!</v>
      </c>
      <c r="F62" s="38">
        <f>F57+F58+F59+F60+F61</f>
        <v>5423976</v>
      </c>
      <c r="G62" s="38">
        <f>G57+G58+G59+G60+G61</f>
        <v>2433127.65</v>
      </c>
      <c r="H62" s="38">
        <f>H57+H58+H59+H60+H61</f>
        <v>2990848.35</v>
      </c>
      <c r="I62" s="38">
        <f>I57+I58+I59+I60+I61</f>
        <v>0</v>
      </c>
      <c r="J62" s="37">
        <v>0</v>
      </c>
      <c r="K62" s="38">
        <f>K57+K58+K59+K60+K61</f>
        <v>0</v>
      </c>
    </row>
    <row r="63" spans="1:11" x14ac:dyDescent="0.25">
      <c r="A63" s="31" t="s">
        <v>173</v>
      </c>
      <c r="B63" s="32" t="s">
        <v>174</v>
      </c>
      <c r="C63" s="33" t="s">
        <v>175</v>
      </c>
      <c r="D63" s="33" t="s">
        <v>176</v>
      </c>
      <c r="E63" s="39" t="s">
        <v>4</v>
      </c>
      <c r="F63" s="35">
        <v>10607417.449999999</v>
      </c>
      <c r="G63" s="41">
        <v>7661284.9699999997</v>
      </c>
      <c r="H63" s="41">
        <v>2946132.48</v>
      </c>
      <c r="I63" s="41">
        <v>0</v>
      </c>
      <c r="J63" s="37">
        <v>0</v>
      </c>
      <c r="K63" s="38">
        <f>G63+H63+I63+J63-F63</f>
        <v>0</v>
      </c>
    </row>
    <row r="64" spans="1:11" x14ac:dyDescent="0.25">
      <c r="A64" s="15"/>
      <c r="B64" s="24" t="s">
        <v>36</v>
      </c>
      <c r="C64" s="21" t="s">
        <v>177</v>
      </c>
      <c r="D64" s="21" t="s">
        <v>178</v>
      </c>
      <c r="E64" s="38" t="str">
        <f>E63</f>
        <v/>
      </c>
      <c r="F64" s="38">
        <f>F63</f>
        <v>10607417.449999999</v>
      </c>
      <c r="G64" s="38">
        <f>G63</f>
        <v>7661284.9699999997</v>
      </c>
      <c r="H64" s="38">
        <f>H63</f>
        <v>2946132.48</v>
      </c>
      <c r="I64" s="38">
        <f>I63</f>
        <v>0</v>
      </c>
      <c r="J64" s="37">
        <v>0</v>
      </c>
      <c r="K64" s="38">
        <f>K63</f>
        <v>0</v>
      </c>
    </row>
    <row r="65" spans="1:11" x14ac:dyDescent="0.25">
      <c r="A65" s="31" t="s">
        <v>179</v>
      </c>
      <c r="B65" s="32" t="s">
        <v>180</v>
      </c>
      <c r="C65" s="33" t="s">
        <v>181</v>
      </c>
      <c r="D65" s="33" t="s">
        <v>182</v>
      </c>
      <c r="E65" s="39" t="s">
        <v>4</v>
      </c>
      <c r="F65" s="35">
        <v>0</v>
      </c>
      <c r="G65" s="41">
        <v>0</v>
      </c>
      <c r="H65" s="41">
        <v>0</v>
      </c>
      <c r="I65" s="41">
        <v>0</v>
      </c>
      <c r="J65" s="37">
        <v>0</v>
      </c>
      <c r="K65" s="38">
        <f>G65+H65+I65+J65-F65</f>
        <v>0</v>
      </c>
    </row>
    <row r="66" spans="1:11" x14ac:dyDescent="0.25">
      <c r="A66" s="15"/>
      <c r="B66" s="24" t="s">
        <v>36</v>
      </c>
      <c r="C66" s="21" t="s">
        <v>183</v>
      </c>
      <c r="D66" s="21" t="s">
        <v>184</v>
      </c>
      <c r="E66" s="38" t="str">
        <f>E65</f>
        <v/>
      </c>
      <c r="F66" s="38">
        <f>F65</f>
        <v>0</v>
      </c>
      <c r="G66" s="38">
        <f>G65</f>
        <v>0</v>
      </c>
      <c r="H66" s="38">
        <f>H65</f>
        <v>0</v>
      </c>
      <c r="I66" s="38">
        <f>I65</f>
        <v>0</v>
      </c>
      <c r="J66" s="37">
        <f>J65</f>
        <v>0</v>
      </c>
      <c r="K66" s="38">
        <f>K65</f>
        <v>0</v>
      </c>
    </row>
    <row r="67" spans="1:11" x14ac:dyDescent="0.25">
      <c r="A67" s="31" t="s">
        <v>185</v>
      </c>
      <c r="B67" s="32" t="s">
        <v>186</v>
      </c>
      <c r="C67" s="33" t="s">
        <v>187</v>
      </c>
      <c r="D67" s="33" t="s">
        <v>188</v>
      </c>
      <c r="E67" s="39" t="s">
        <v>4</v>
      </c>
      <c r="F67" s="35">
        <v>8685.67</v>
      </c>
      <c r="G67" s="41">
        <v>7379.94</v>
      </c>
      <c r="H67" s="41">
        <v>1305.73</v>
      </c>
      <c r="I67" s="41">
        <v>0</v>
      </c>
      <c r="J67" s="37">
        <v>0</v>
      </c>
      <c r="K67" s="38">
        <f>G67+H67+I67+J67-F67</f>
        <v>0</v>
      </c>
    </row>
    <row r="68" spans="1:11" x14ac:dyDescent="0.25">
      <c r="A68" s="15"/>
      <c r="B68" s="24" t="s">
        <v>36</v>
      </c>
      <c r="C68" s="21" t="s">
        <v>189</v>
      </c>
      <c r="D68" s="21" t="s">
        <v>190</v>
      </c>
      <c r="E68" s="38" t="str">
        <f>E67</f>
        <v/>
      </c>
      <c r="F68" s="38">
        <f>F67</f>
        <v>8685.67</v>
      </c>
      <c r="G68" s="38">
        <f>G67</f>
        <v>7379.94</v>
      </c>
      <c r="H68" s="38">
        <f>H67</f>
        <v>1305.73</v>
      </c>
      <c r="I68" s="38">
        <f>I67</f>
        <v>0</v>
      </c>
      <c r="J68" s="37">
        <v>0</v>
      </c>
      <c r="K68" s="38">
        <f>K67</f>
        <v>0</v>
      </c>
    </row>
    <row r="69" spans="1:11" x14ac:dyDescent="0.25">
      <c r="A69" s="7" t="s">
        <v>191</v>
      </c>
      <c r="B69" s="24" t="s">
        <v>36</v>
      </c>
      <c r="C69" s="21" t="s">
        <v>192</v>
      </c>
      <c r="D69" s="21" t="s">
        <v>193</v>
      </c>
      <c r="E69" s="38" t="e">
        <f>E56+E62+E64+E66+E68</f>
        <v>#VALUE!</v>
      </c>
      <c r="F69" s="38">
        <f>F56+F62+F64+F66+F68</f>
        <v>16040079.119999999</v>
      </c>
      <c r="G69" s="38">
        <f>G56+G62+G64+G66+G68</f>
        <v>10101792.559999999</v>
      </c>
      <c r="H69" s="38">
        <f>H56+H62+H64+H66+H68</f>
        <v>5938286.5600000005</v>
      </c>
      <c r="I69" s="38">
        <f>I56+I62+I64+I66+I68</f>
        <v>0</v>
      </c>
      <c r="J69" s="37">
        <v>0</v>
      </c>
      <c r="K69" s="38">
        <f>K56+K62+K64+K66+K68</f>
        <v>0</v>
      </c>
    </row>
    <row r="70" spans="1:11" x14ac:dyDescent="0.25">
      <c r="A70" s="31" t="s">
        <v>194</v>
      </c>
      <c r="B70" s="32" t="s">
        <v>195</v>
      </c>
      <c r="C70" s="33" t="s">
        <v>196</v>
      </c>
      <c r="D70" s="33" t="s">
        <v>197</v>
      </c>
      <c r="E70" s="34" t="s">
        <v>4</v>
      </c>
      <c r="F70" s="35">
        <v>0</v>
      </c>
      <c r="G70" s="41">
        <v>0</v>
      </c>
      <c r="H70" s="41">
        <v>0</v>
      </c>
      <c r="I70" s="37">
        <v>0</v>
      </c>
      <c r="J70" s="37">
        <v>0</v>
      </c>
      <c r="K70" s="38">
        <f>G70+H70+I70+J70-F70</f>
        <v>0</v>
      </c>
    </row>
    <row r="71" spans="1:11" x14ac:dyDescent="0.25">
      <c r="A71" s="15"/>
      <c r="B71" s="32" t="s">
        <v>198</v>
      </c>
      <c r="C71" s="33" t="s">
        <v>199</v>
      </c>
      <c r="D71" s="33" t="s">
        <v>200</v>
      </c>
      <c r="E71" s="34" t="s">
        <v>4</v>
      </c>
      <c r="F71" s="35">
        <v>0</v>
      </c>
      <c r="G71" s="41">
        <v>0</v>
      </c>
      <c r="H71" s="41">
        <v>0</v>
      </c>
      <c r="I71" s="37">
        <v>0</v>
      </c>
      <c r="J71" s="37">
        <v>0</v>
      </c>
      <c r="K71" s="38">
        <f>G71+H71+I71+J71-F71</f>
        <v>0</v>
      </c>
    </row>
    <row r="72" spans="1:11" x14ac:dyDescent="0.25">
      <c r="A72" s="15"/>
      <c r="B72" s="32" t="s">
        <v>201</v>
      </c>
      <c r="C72" s="46" t="s">
        <v>201</v>
      </c>
      <c r="D72" s="33" t="s">
        <v>202</v>
      </c>
      <c r="E72" s="34" t="s">
        <v>4</v>
      </c>
      <c r="F72" s="35">
        <v>0</v>
      </c>
      <c r="G72" s="37">
        <v>0</v>
      </c>
      <c r="H72" s="37">
        <v>0</v>
      </c>
      <c r="I72" s="37">
        <v>0</v>
      </c>
      <c r="J72" s="37">
        <v>0</v>
      </c>
      <c r="K72" s="38">
        <f>G72+H72+I72+J72-F72</f>
        <v>0</v>
      </c>
    </row>
    <row r="73" spans="1:11" x14ac:dyDescent="0.25">
      <c r="A73" s="15"/>
      <c r="B73" s="32" t="s">
        <v>203</v>
      </c>
      <c r="C73" s="46" t="s">
        <v>203</v>
      </c>
      <c r="D73" s="33" t="s">
        <v>204</v>
      </c>
      <c r="E73" s="34" t="s">
        <v>4</v>
      </c>
      <c r="F73" s="35">
        <v>0</v>
      </c>
      <c r="G73" s="37">
        <v>0</v>
      </c>
      <c r="H73" s="37">
        <v>0</v>
      </c>
      <c r="I73" s="37">
        <v>0</v>
      </c>
      <c r="J73" s="37">
        <v>0</v>
      </c>
      <c r="K73" s="38">
        <f>G73+H73+I73+J73-F73</f>
        <v>0</v>
      </c>
    </row>
    <row r="74" spans="1:11" x14ac:dyDescent="0.25">
      <c r="A74" s="15"/>
      <c r="B74" s="24" t="s">
        <v>36</v>
      </c>
      <c r="C74" s="21" t="s">
        <v>205</v>
      </c>
      <c r="D74" s="21" t="s">
        <v>206</v>
      </c>
      <c r="E74" s="12" t="e">
        <f>E70+E71+E72+E73</f>
        <v>#VALUE!</v>
      </c>
      <c r="F74" s="38">
        <f>F70+F71+F72+F73</f>
        <v>0</v>
      </c>
      <c r="G74" s="38">
        <f>G70+G71+G72+G73</f>
        <v>0</v>
      </c>
      <c r="H74" s="38">
        <f>H70+H71+H72+H73</f>
        <v>0</v>
      </c>
      <c r="I74" s="37">
        <v>0</v>
      </c>
      <c r="J74" s="37">
        <v>0</v>
      </c>
      <c r="K74" s="38">
        <f>G74+H74+I74+J74-F74</f>
        <v>0</v>
      </c>
    </row>
    <row r="75" spans="1:11" x14ac:dyDescent="0.25">
      <c r="A75" s="7" t="s">
        <v>207</v>
      </c>
      <c r="B75" s="24" t="s">
        <v>36</v>
      </c>
      <c r="C75" s="21" t="s">
        <v>208</v>
      </c>
      <c r="D75" s="21" t="s">
        <v>209</v>
      </c>
      <c r="E75" s="12" t="e">
        <f>E51+E69+E74</f>
        <v>#VALUE!</v>
      </c>
      <c r="F75" s="38">
        <f>F51+F69+F74</f>
        <v>249819854.22999999</v>
      </c>
      <c r="G75" s="47">
        <f>G51+G69+G74</f>
        <v>177038737.98999998</v>
      </c>
      <c r="H75" s="47">
        <f>H51+H69+H74</f>
        <v>72781116.24000001</v>
      </c>
      <c r="I75" s="47">
        <f>I51+I69+I74</f>
        <v>0</v>
      </c>
      <c r="J75" s="37">
        <v>0</v>
      </c>
      <c r="K75" s="38">
        <f>K51+K69+K74</f>
        <v>0</v>
      </c>
    </row>
    <row r="76" spans="1:11" x14ac:dyDescent="0.25">
      <c r="A76" s="48" t="s">
        <v>4</v>
      </c>
      <c r="B76" s="48" t="s">
        <v>4</v>
      </c>
      <c r="C76" s="49" t="s">
        <v>4</v>
      </c>
      <c r="D76" s="50" t="s">
        <v>210</v>
      </c>
      <c r="E76" s="28" t="s">
        <v>4</v>
      </c>
      <c r="F76" s="28" t="s">
        <v>4</v>
      </c>
      <c r="G76" s="28" t="s">
        <v>4</v>
      </c>
      <c r="H76" s="28" t="s">
        <v>4</v>
      </c>
      <c r="I76" s="28" t="s">
        <v>4</v>
      </c>
      <c r="J76" s="28" t="s">
        <v>4</v>
      </c>
      <c r="K76" s="45" t="s">
        <v>4</v>
      </c>
    </row>
    <row r="77" spans="1:11" x14ac:dyDescent="0.25">
      <c r="A77" s="31" t="s">
        <v>211</v>
      </c>
      <c r="B77" s="32" t="s">
        <v>212</v>
      </c>
      <c r="C77" s="33" t="s">
        <v>213</v>
      </c>
      <c r="D77" s="33" t="s">
        <v>214</v>
      </c>
      <c r="E77" s="39" t="s">
        <v>4</v>
      </c>
      <c r="F77" s="39">
        <v>65266080.049999997</v>
      </c>
      <c r="G77" s="25">
        <v>60740358.700000003</v>
      </c>
      <c r="H77" s="25">
        <v>4525721.3499999996</v>
      </c>
      <c r="I77" s="25">
        <v>0</v>
      </c>
      <c r="J77" s="28">
        <v>0</v>
      </c>
      <c r="K77" s="12">
        <f>G77+H77+I77+J77-F77</f>
        <v>0</v>
      </c>
    </row>
    <row r="78" spans="1:11" x14ac:dyDescent="0.25">
      <c r="A78" s="15"/>
      <c r="B78" s="32" t="s">
        <v>215</v>
      </c>
      <c r="C78" s="33" t="s">
        <v>216</v>
      </c>
      <c r="D78" s="33" t="s">
        <v>217</v>
      </c>
      <c r="E78" s="39" t="s">
        <v>4</v>
      </c>
      <c r="F78" s="39">
        <v>2347685.04</v>
      </c>
      <c r="G78" s="25">
        <v>2347685.04</v>
      </c>
      <c r="H78" s="25">
        <v>0</v>
      </c>
      <c r="I78" s="28">
        <v>0</v>
      </c>
      <c r="J78" s="28">
        <v>0</v>
      </c>
      <c r="K78" s="12">
        <f>G78+H78+I78+J78-F78</f>
        <v>0</v>
      </c>
    </row>
    <row r="79" spans="1:11" x14ac:dyDescent="0.25">
      <c r="A79" s="15"/>
      <c r="B79" s="32" t="s">
        <v>218</v>
      </c>
      <c r="C79" s="33" t="s">
        <v>219</v>
      </c>
      <c r="D79" s="33" t="s">
        <v>220</v>
      </c>
      <c r="E79" s="39" t="s">
        <v>4</v>
      </c>
      <c r="F79" s="39">
        <v>34639479.009999998</v>
      </c>
      <c r="G79" s="25">
        <v>23901263.91</v>
      </c>
      <c r="H79" s="25">
        <v>10738215.1</v>
      </c>
      <c r="I79" s="25">
        <v>0</v>
      </c>
      <c r="J79" s="28">
        <v>0</v>
      </c>
      <c r="K79" s="12">
        <f>G79+H79+I79+J79-F79</f>
        <v>0</v>
      </c>
    </row>
    <row r="80" spans="1:11" x14ac:dyDescent="0.25">
      <c r="A80" s="15"/>
      <c r="B80" s="32" t="s">
        <v>221</v>
      </c>
      <c r="C80" s="33" t="s">
        <v>222</v>
      </c>
      <c r="D80" s="33" t="s">
        <v>223</v>
      </c>
      <c r="E80" s="39" t="s">
        <v>4</v>
      </c>
      <c r="F80" s="39">
        <v>93446.89</v>
      </c>
      <c r="G80" s="25">
        <v>91048.8</v>
      </c>
      <c r="H80" s="25">
        <v>2398.09</v>
      </c>
      <c r="I80" s="28">
        <v>0</v>
      </c>
      <c r="J80" s="28">
        <v>0</v>
      </c>
      <c r="K80" s="12">
        <f>G80+H80+I80+J80-F80</f>
        <v>0</v>
      </c>
    </row>
    <row r="81" spans="1:11" x14ac:dyDescent="0.25">
      <c r="A81" s="15"/>
      <c r="B81" s="32" t="s">
        <v>224</v>
      </c>
      <c r="C81" s="33" t="s">
        <v>225</v>
      </c>
      <c r="D81" s="33" t="s">
        <v>226</v>
      </c>
      <c r="E81" s="39" t="s">
        <v>4</v>
      </c>
      <c r="F81" s="39">
        <v>37890.379999999997</v>
      </c>
      <c r="G81" s="25">
        <v>24415.18</v>
      </c>
      <c r="H81" s="25">
        <v>13475.2</v>
      </c>
      <c r="I81" s="25">
        <v>0</v>
      </c>
      <c r="J81" s="28">
        <v>0</v>
      </c>
      <c r="K81" s="12">
        <f>G81+H81+I81+J81-F81</f>
        <v>0</v>
      </c>
    </row>
    <row r="82" spans="1:11" x14ac:dyDescent="0.25">
      <c r="A82" s="15"/>
      <c r="B82" s="32" t="s">
        <v>227</v>
      </c>
      <c r="C82" s="33" t="s">
        <v>228</v>
      </c>
      <c r="D82" s="33" t="s">
        <v>229</v>
      </c>
      <c r="E82" s="39" t="s">
        <v>4</v>
      </c>
      <c r="F82" s="39">
        <v>0</v>
      </c>
      <c r="G82" s="25">
        <v>0</v>
      </c>
      <c r="H82" s="25">
        <v>0</v>
      </c>
      <c r="I82" s="25">
        <v>0</v>
      </c>
      <c r="J82" s="28">
        <v>0</v>
      </c>
      <c r="K82" s="12">
        <f>G82+H82+I82+J82-F82</f>
        <v>0</v>
      </c>
    </row>
    <row r="83" spans="1:11" x14ac:dyDescent="0.25">
      <c r="A83" s="15"/>
      <c r="B83" s="32" t="s">
        <v>230</v>
      </c>
      <c r="C83" s="33" t="s">
        <v>231</v>
      </c>
      <c r="D83" s="33" t="s">
        <v>232</v>
      </c>
      <c r="E83" s="39" t="s">
        <v>4</v>
      </c>
      <c r="F83" s="39">
        <v>0</v>
      </c>
      <c r="G83" s="28">
        <v>0</v>
      </c>
      <c r="H83" s="28">
        <v>0</v>
      </c>
      <c r="I83" s="28">
        <v>0</v>
      </c>
      <c r="J83" s="28">
        <v>0</v>
      </c>
      <c r="K83" s="12">
        <f>G83+H83+I83+J83-F83</f>
        <v>0</v>
      </c>
    </row>
    <row r="84" spans="1:11" x14ac:dyDescent="0.25">
      <c r="A84" s="15"/>
      <c r="B84" s="32" t="s">
        <v>233</v>
      </c>
      <c r="C84" s="33" t="s">
        <v>234</v>
      </c>
      <c r="D84" s="33" t="s">
        <v>235</v>
      </c>
      <c r="E84" s="39" t="s">
        <v>4</v>
      </c>
      <c r="F84" s="39">
        <v>2062903.08</v>
      </c>
      <c r="G84" s="25">
        <v>1669647.5</v>
      </c>
      <c r="H84" s="25">
        <v>393255.58</v>
      </c>
      <c r="I84" s="25">
        <v>0</v>
      </c>
      <c r="J84" s="28">
        <v>0</v>
      </c>
      <c r="K84" s="12">
        <f>G84+H84+I84+J84-F84</f>
        <v>0</v>
      </c>
    </row>
    <row r="85" spans="1:11" ht="43.5" x14ac:dyDescent="0.25">
      <c r="A85" s="15"/>
      <c r="B85" s="24" t="s">
        <v>36</v>
      </c>
      <c r="C85" s="21" t="s">
        <v>236</v>
      </c>
      <c r="D85" s="51" t="s">
        <v>237</v>
      </c>
      <c r="E85" s="12" t="e">
        <f>E77+E78+E79+E80+E81+E82+E83+E84</f>
        <v>#VALUE!</v>
      </c>
      <c r="F85" s="12">
        <f>F77+F78+F79+F80+F81+F82+F83+F84</f>
        <v>104447484.44999999</v>
      </c>
      <c r="G85" s="12">
        <f>G77+G78+G79+G80+G81+G82+G83+G84</f>
        <v>88774419.13000001</v>
      </c>
      <c r="H85" s="12">
        <f>H77+H78+H79+H80+H81+H82+H83+H84</f>
        <v>15673065.319999998</v>
      </c>
      <c r="I85" s="12">
        <f>I77+I78+I79+I80+I81+I82+I83+I84</f>
        <v>0</v>
      </c>
      <c r="J85" s="28">
        <v>0</v>
      </c>
      <c r="K85" s="12">
        <f>K77+K78+K79+K80+K81+K82+K83+K84</f>
        <v>0</v>
      </c>
    </row>
    <row r="86" spans="1:11" ht="22.5" x14ac:dyDescent="0.25">
      <c r="A86" s="31" t="s">
        <v>238</v>
      </c>
      <c r="B86" s="32" t="s">
        <v>239</v>
      </c>
      <c r="C86" s="33" t="s">
        <v>240</v>
      </c>
      <c r="D86" s="52" t="s">
        <v>241</v>
      </c>
      <c r="E86" s="39" t="s">
        <v>4</v>
      </c>
      <c r="F86" s="39">
        <v>273520.33</v>
      </c>
      <c r="G86" s="25">
        <v>187315.32</v>
      </c>
      <c r="H86" s="25">
        <v>86205.01</v>
      </c>
      <c r="I86" s="25">
        <v>0</v>
      </c>
      <c r="J86" s="28">
        <v>0</v>
      </c>
      <c r="K86" s="12">
        <f>G86+H86+I86+J86-F86</f>
        <v>0</v>
      </c>
    </row>
    <row r="87" spans="1:11" ht="43.5" x14ac:dyDescent="0.25">
      <c r="A87" s="15"/>
      <c r="B87" s="32" t="s">
        <v>242</v>
      </c>
      <c r="C87" s="33" t="s">
        <v>243</v>
      </c>
      <c r="D87" s="52" t="s">
        <v>244</v>
      </c>
      <c r="E87" s="39" t="s">
        <v>4</v>
      </c>
      <c r="F87" s="39">
        <v>272944.78000000003</v>
      </c>
      <c r="G87" s="25">
        <v>224771.36</v>
      </c>
      <c r="H87" s="25">
        <v>48173.42</v>
      </c>
      <c r="I87" s="25">
        <v>0</v>
      </c>
      <c r="J87" s="28">
        <v>0</v>
      </c>
      <c r="K87" s="12">
        <f>G87+H87+I87+J87-F87</f>
        <v>0</v>
      </c>
    </row>
    <row r="88" spans="1:11" ht="33" x14ac:dyDescent="0.25">
      <c r="A88" s="15"/>
      <c r="B88" s="32" t="s">
        <v>245</v>
      </c>
      <c r="C88" s="33" t="s">
        <v>246</v>
      </c>
      <c r="D88" s="52" t="s">
        <v>247</v>
      </c>
      <c r="E88" s="39" t="s">
        <v>4</v>
      </c>
      <c r="F88" s="39">
        <v>112160.29</v>
      </c>
      <c r="G88" s="25">
        <v>75206.61</v>
      </c>
      <c r="H88" s="25">
        <v>36953.68</v>
      </c>
      <c r="I88" s="25">
        <v>0</v>
      </c>
      <c r="J88" s="28">
        <v>0</v>
      </c>
      <c r="K88" s="12">
        <f>G88+H88+I88+J88-F88</f>
        <v>0</v>
      </c>
    </row>
    <row r="89" spans="1:11" ht="33" x14ac:dyDescent="0.25">
      <c r="A89" s="15"/>
      <c r="B89" s="32" t="s">
        <v>248</v>
      </c>
      <c r="C89" s="33" t="s">
        <v>249</v>
      </c>
      <c r="D89" s="52" t="s">
        <v>250</v>
      </c>
      <c r="E89" s="39" t="s">
        <v>4</v>
      </c>
      <c r="F89" s="39">
        <v>489849</v>
      </c>
      <c r="G89" s="25">
        <v>300223</v>
      </c>
      <c r="H89" s="25">
        <v>189626</v>
      </c>
      <c r="I89" s="25">
        <v>0</v>
      </c>
      <c r="J89" s="28">
        <v>0</v>
      </c>
      <c r="K89" s="12">
        <f>G89+H89+I89+J89-F89</f>
        <v>0</v>
      </c>
    </row>
    <row r="90" spans="1:11" ht="43.5" x14ac:dyDescent="0.25">
      <c r="A90" s="15"/>
      <c r="B90" s="32" t="s">
        <v>251</v>
      </c>
      <c r="C90" s="33" t="s">
        <v>252</v>
      </c>
      <c r="D90" s="52" t="s">
        <v>253</v>
      </c>
      <c r="E90" s="39" t="s">
        <v>4</v>
      </c>
      <c r="F90" s="39">
        <v>237015.5</v>
      </c>
      <c r="G90" s="25">
        <v>152795.20000000001</v>
      </c>
      <c r="H90" s="25">
        <v>84220.3</v>
      </c>
      <c r="I90" s="25">
        <v>0</v>
      </c>
      <c r="J90" s="28">
        <v>0</v>
      </c>
      <c r="K90" s="12">
        <f>G90+H90+I90+J90-F90</f>
        <v>0</v>
      </c>
    </row>
    <row r="91" spans="1:11" ht="33" x14ac:dyDescent="0.25">
      <c r="A91" s="15"/>
      <c r="B91" s="32" t="s">
        <v>254</v>
      </c>
      <c r="C91" s="33" t="s">
        <v>255</v>
      </c>
      <c r="D91" s="52" t="s">
        <v>256</v>
      </c>
      <c r="E91" s="39" t="s">
        <v>4</v>
      </c>
      <c r="F91" s="39">
        <v>101938.03</v>
      </c>
      <c r="G91" s="25">
        <v>73438.53</v>
      </c>
      <c r="H91" s="25">
        <v>28499.5</v>
      </c>
      <c r="I91" s="25">
        <v>0</v>
      </c>
      <c r="J91" s="28">
        <v>0</v>
      </c>
      <c r="K91" s="12">
        <f>G91+H91+I91+J91-F91</f>
        <v>0</v>
      </c>
    </row>
    <row r="92" spans="1:11" ht="75" x14ac:dyDescent="0.25">
      <c r="A92" s="15"/>
      <c r="B92" s="32" t="s">
        <v>257</v>
      </c>
      <c r="C92" s="33" t="s">
        <v>258</v>
      </c>
      <c r="D92" s="52" t="s">
        <v>259</v>
      </c>
      <c r="E92" s="39" t="s">
        <v>4</v>
      </c>
      <c r="F92" s="39">
        <v>0</v>
      </c>
      <c r="G92" s="25">
        <v>0</v>
      </c>
      <c r="H92" s="25">
        <v>0</v>
      </c>
      <c r="I92" s="25">
        <v>0</v>
      </c>
      <c r="J92" s="28">
        <v>0</v>
      </c>
      <c r="K92" s="12">
        <f>G92+H92+I92+J92-F92</f>
        <v>0</v>
      </c>
    </row>
    <row r="93" spans="1:11" ht="43.5" x14ac:dyDescent="0.25">
      <c r="A93" s="15"/>
      <c r="B93" s="24" t="s">
        <v>36</v>
      </c>
      <c r="C93" s="21" t="s">
        <v>260</v>
      </c>
      <c r="D93" s="51" t="s">
        <v>261</v>
      </c>
      <c r="E93" s="12" t="e">
        <f>E86+E87+E88+E89+E90+E91+E92</f>
        <v>#VALUE!</v>
      </c>
      <c r="F93" s="12">
        <f>F86+F87+F88+F89+F90+F91+F92</f>
        <v>1487427.9300000002</v>
      </c>
      <c r="G93" s="12">
        <f>G86+G87+G88+G89+G90+G91+G92</f>
        <v>1013750.02</v>
      </c>
      <c r="H93" s="12">
        <f>H86+H87+H88+H89+H90+H91+H92</f>
        <v>473677.91</v>
      </c>
      <c r="I93" s="12">
        <f>I86+I87+I88+I89+I90+I91+I92</f>
        <v>0</v>
      </c>
      <c r="J93" s="28">
        <v>0</v>
      </c>
      <c r="K93" s="12">
        <f>K86+K87+K88+K89+K90+K91+K92</f>
        <v>0</v>
      </c>
    </row>
    <row r="94" spans="1:11" ht="54" x14ac:dyDescent="0.25">
      <c r="A94" s="31" t="s">
        <v>262</v>
      </c>
      <c r="B94" s="32" t="s">
        <v>263</v>
      </c>
      <c r="C94" s="33" t="s">
        <v>264</v>
      </c>
      <c r="D94" s="52" t="s">
        <v>265</v>
      </c>
      <c r="E94" s="39" t="s">
        <v>4</v>
      </c>
      <c r="F94" s="39">
        <v>0</v>
      </c>
      <c r="G94" s="28">
        <v>0</v>
      </c>
      <c r="H94" s="9">
        <f>F94</f>
        <v>0</v>
      </c>
      <c r="I94" s="28">
        <v>0</v>
      </c>
      <c r="J94" s="28">
        <v>0</v>
      </c>
      <c r="K94" s="12">
        <f>G94+H94+I94+J94-F94</f>
        <v>0</v>
      </c>
    </row>
    <row r="95" spans="1:11" ht="43.5" x14ac:dyDescent="0.25">
      <c r="A95" s="15"/>
      <c r="B95" s="32" t="s">
        <v>266</v>
      </c>
      <c r="C95" s="33" t="s">
        <v>267</v>
      </c>
      <c r="D95" s="52" t="s">
        <v>268</v>
      </c>
      <c r="E95" s="39" t="s">
        <v>4</v>
      </c>
      <c r="F95" s="39">
        <v>1004441.27</v>
      </c>
      <c r="G95" s="28">
        <v>0</v>
      </c>
      <c r="H95" s="9">
        <f>F95</f>
        <v>1004441.27</v>
      </c>
      <c r="I95" s="28">
        <v>0</v>
      </c>
      <c r="J95" s="28">
        <v>0</v>
      </c>
      <c r="K95" s="12">
        <f>G95+H95+I95+J95-F95</f>
        <v>0</v>
      </c>
    </row>
    <row r="96" spans="1:11" ht="43.5" x14ac:dyDescent="0.25">
      <c r="A96" s="15"/>
      <c r="B96" s="32" t="s">
        <v>269</v>
      </c>
      <c r="C96" s="33" t="s">
        <v>270</v>
      </c>
      <c r="D96" s="52" t="s">
        <v>271</v>
      </c>
      <c r="E96" s="39" t="s">
        <v>4</v>
      </c>
      <c r="F96" s="39">
        <v>2125899.9900000002</v>
      </c>
      <c r="G96" s="28">
        <v>0</v>
      </c>
      <c r="H96" s="9">
        <f>F96</f>
        <v>2125899.9900000002</v>
      </c>
      <c r="I96" s="28">
        <v>0</v>
      </c>
      <c r="J96" s="28">
        <v>0</v>
      </c>
      <c r="K96" s="12">
        <f>G96+H96+I96+J96-F96</f>
        <v>0</v>
      </c>
    </row>
    <row r="97" spans="1:11" ht="85.5" x14ac:dyDescent="0.25">
      <c r="A97" s="15"/>
      <c r="B97" s="32" t="s">
        <v>272</v>
      </c>
      <c r="C97" s="33" t="s">
        <v>273</v>
      </c>
      <c r="D97" s="52" t="s">
        <v>274</v>
      </c>
      <c r="E97" s="39" t="s">
        <v>4</v>
      </c>
      <c r="F97" s="39">
        <v>472691.77</v>
      </c>
      <c r="G97" s="28">
        <v>0</v>
      </c>
      <c r="H97" s="25">
        <v>472691.77</v>
      </c>
      <c r="I97" s="25">
        <v>0</v>
      </c>
      <c r="J97" s="28">
        <v>0</v>
      </c>
      <c r="K97" s="12">
        <f>G97+H97+I97+J97-F97</f>
        <v>0</v>
      </c>
    </row>
    <row r="98" spans="1:11" ht="43.5" x14ac:dyDescent="0.25">
      <c r="A98" s="15"/>
      <c r="B98" s="24" t="s">
        <v>36</v>
      </c>
      <c r="C98" s="21" t="s">
        <v>275</v>
      </c>
      <c r="D98" s="51" t="s">
        <v>276</v>
      </c>
      <c r="E98" s="12" t="e">
        <f>E94+E95+E96+E97</f>
        <v>#VALUE!</v>
      </c>
      <c r="F98" s="12">
        <f>F94+F95+F96+F97</f>
        <v>3603033.0300000003</v>
      </c>
      <c r="G98" s="12">
        <f>G94+G95+G96+G97</f>
        <v>0</v>
      </c>
      <c r="H98" s="12">
        <f>H94+H95+H96+H97</f>
        <v>3603033.0300000003</v>
      </c>
      <c r="I98" s="12">
        <f>I97</f>
        <v>0</v>
      </c>
      <c r="J98" s="28">
        <v>0</v>
      </c>
      <c r="K98" s="12">
        <f>K97</f>
        <v>0</v>
      </c>
    </row>
    <row r="99" spans="1:11" ht="43.5" x14ac:dyDescent="0.25">
      <c r="A99" s="31" t="s">
        <v>277</v>
      </c>
      <c r="B99" s="32" t="s">
        <v>278</v>
      </c>
      <c r="C99" s="33" t="s">
        <v>279</v>
      </c>
      <c r="D99" s="52" t="s">
        <v>280</v>
      </c>
      <c r="E99" s="39" t="s">
        <v>4</v>
      </c>
      <c r="F99" s="39">
        <v>1107.3900000000001</v>
      </c>
      <c r="G99" s="25">
        <v>781.67</v>
      </c>
      <c r="H99" s="25">
        <v>325.72000000000003</v>
      </c>
      <c r="I99" s="25">
        <v>0</v>
      </c>
      <c r="J99" s="28">
        <v>0</v>
      </c>
      <c r="K99" s="12">
        <f>G99+H99+I99+J99-F99</f>
        <v>0</v>
      </c>
    </row>
    <row r="100" spans="1:11" ht="54" x14ac:dyDescent="0.25">
      <c r="A100" s="15"/>
      <c r="B100" s="32" t="s">
        <v>281</v>
      </c>
      <c r="C100" s="33" t="s">
        <v>282</v>
      </c>
      <c r="D100" s="52" t="s">
        <v>283</v>
      </c>
      <c r="E100" s="39" t="s">
        <v>4</v>
      </c>
      <c r="F100" s="39">
        <v>5795215.8200000003</v>
      </c>
      <c r="G100" s="25">
        <v>4716979.54</v>
      </c>
      <c r="H100" s="25">
        <v>1078236.28</v>
      </c>
      <c r="I100" s="25">
        <v>0</v>
      </c>
      <c r="J100" s="28">
        <v>0</v>
      </c>
      <c r="K100" s="12">
        <f>G100+H100+I100+J100-F100</f>
        <v>0</v>
      </c>
    </row>
    <row r="101" spans="1:11" ht="22.5" x14ac:dyDescent="0.25">
      <c r="A101" s="15"/>
      <c r="B101" s="32" t="s">
        <v>284</v>
      </c>
      <c r="C101" s="33" t="s">
        <v>285</v>
      </c>
      <c r="D101" s="52" t="s">
        <v>286</v>
      </c>
      <c r="E101" s="39" t="s">
        <v>4</v>
      </c>
      <c r="F101" s="39">
        <v>10885343.91</v>
      </c>
      <c r="G101" s="25">
        <v>9149233.1899999995</v>
      </c>
      <c r="H101" s="25">
        <v>1736110.72</v>
      </c>
      <c r="I101" s="25">
        <v>0</v>
      </c>
      <c r="J101" s="28">
        <v>0</v>
      </c>
      <c r="K101" s="12">
        <f>G101+H101+I101+J101-F101</f>
        <v>0</v>
      </c>
    </row>
    <row r="102" spans="1:11" x14ac:dyDescent="0.25">
      <c r="A102" s="15"/>
      <c r="B102" s="32" t="s">
        <v>287</v>
      </c>
      <c r="C102" s="33" t="s">
        <v>288</v>
      </c>
      <c r="D102" s="52" t="s">
        <v>289</v>
      </c>
      <c r="E102" s="39" t="s">
        <v>4</v>
      </c>
      <c r="F102" s="39">
        <v>176203.83</v>
      </c>
      <c r="G102" s="25">
        <v>130864.16</v>
      </c>
      <c r="H102" s="25">
        <v>45339.67</v>
      </c>
      <c r="I102" s="25">
        <v>0</v>
      </c>
      <c r="J102" s="28">
        <v>0</v>
      </c>
      <c r="K102" s="12">
        <f>G102+H102+I102+J102-F102</f>
        <v>0</v>
      </c>
    </row>
    <row r="103" spans="1:11" ht="64.5" x14ac:dyDescent="0.25">
      <c r="A103" s="15"/>
      <c r="B103" s="32" t="s">
        <v>290</v>
      </c>
      <c r="C103" s="33" t="s">
        <v>291</v>
      </c>
      <c r="D103" s="52" t="s">
        <v>292</v>
      </c>
      <c r="E103" s="39" t="s">
        <v>4</v>
      </c>
      <c r="F103" s="39">
        <v>5549435.6799999997</v>
      </c>
      <c r="G103" s="25">
        <v>2661806.2200000002</v>
      </c>
      <c r="H103" s="25">
        <v>2887629.46</v>
      </c>
      <c r="I103" s="25">
        <v>0</v>
      </c>
      <c r="J103" s="28">
        <v>0</v>
      </c>
      <c r="K103" s="12">
        <f>G103+H103+I103+J103-F103</f>
        <v>0</v>
      </c>
    </row>
    <row r="104" spans="1:11" ht="43.5" x14ac:dyDescent="0.25">
      <c r="A104" s="15"/>
      <c r="B104" s="32" t="s">
        <v>293</v>
      </c>
      <c r="C104" s="33" t="s">
        <v>294</v>
      </c>
      <c r="D104" s="52" t="s">
        <v>295</v>
      </c>
      <c r="E104" s="39" t="s">
        <v>4</v>
      </c>
      <c r="F104" s="39">
        <v>3402846.63</v>
      </c>
      <c r="G104" s="25">
        <v>1454110.34</v>
      </c>
      <c r="H104" s="25">
        <v>1948736.29</v>
      </c>
      <c r="I104" s="25">
        <v>0</v>
      </c>
      <c r="J104" s="28">
        <v>0</v>
      </c>
      <c r="K104" s="12">
        <f>G104+H104+I104+J104-F104</f>
        <v>0</v>
      </c>
    </row>
    <row r="105" spans="1:11" ht="33" x14ac:dyDescent="0.25">
      <c r="A105" s="15"/>
      <c r="B105" s="32" t="s">
        <v>296</v>
      </c>
      <c r="C105" s="33" t="s">
        <v>297</v>
      </c>
      <c r="D105" s="52" t="s">
        <v>298</v>
      </c>
      <c r="E105" s="39" t="s">
        <v>4</v>
      </c>
      <c r="F105" s="39">
        <v>0</v>
      </c>
      <c r="G105" s="25">
        <v>0</v>
      </c>
      <c r="H105" s="25">
        <v>0</v>
      </c>
      <c r="I105" s="25">
        <v>0</v>
      </c>
      <c r="J105" s="28">
        <v>0</v>
      </c>
      <c r="K105" s="12">
        <f>G105+H105+I105+J105-F105</f>
        <v>0</v>
      </c>
    </row>
    <row r="106" spans="1:11" ht="75" x14ac:dyDescent="0.25">
      <c r="A106" s="15"/>
      <c r="B106" s="32" t="s">
        <v>299</v>
      </c>
      <c r="C106" s="33" t="s">
        <v>300</v>
      </c>
      <c r="D106" s="52" t="s">
        <v>301</v>
      </c>
      <c r="E106" s="39" t="s">
        <v>4</v>
      </c>
      <c r="F106" s="39">
        <v>3980911.12</v>
      </c>
      <c r="G106" s="25">
        <v>1814118.55</v>
      </c>
      <c r="H106" s="25">
        <v>2166792.5699999998</v>
      </c>
      <c r="I106" s="25">
        <v>0</v>
      </c>
      <c r="J106" s="28">
        <v>0</v>
      </c>
      <c r="K106" s="12">
        <f>G106+H106+I106+J106-F106</f>
        <v>0</v>
      </c>
    </row>
    <row r="107" spans="1:11" ht="75" x14ac:dyDescent="0.25">
      <c r="A107" s="15"/>
      <c r="B107" s="32" t="s">
        <v>302</v>
      </c>
      <c r="C107" s="33" t="s">
        <v>303</v>
      </c>
      <c r="D107" s="52" t="s">
        <v>304</v>
      </c>
      <c r="E107" s="39" t="s">
        <v>4</v>
      </c>
      <c r="F107" s="39">
        <v>313113.65000000002</v>
      </c>
      <c r="G107" s="25">
        <v>142687.25</v>
      </c>
      <c r="H107" s="25">
        <v>170426.4</v>
      </c>
      <c r="I107" s="25">
        <v>0</v>
      </c>
      <c r="J107" s="28">
        <v>0</v>
      </c>
      <c r="K107" s="12">
        <f>G107+H107+I107+J107-F107</f>
        <v>0</v>
      </c>
    </row>
    <row r="108" spans="1:11" ht="85.5" x14ac:dyDescent="0.25">
      <c r="A108" s="15"/>
      <c r="B108" s="24" t="s">
        <v>36</v>
      </c>
      <c r="C108" s="21" t="s">
        <v>305</v>
      </c>
      <c r="D108" s="51" t="s">
        <v>306</v>
      </c>
      <c r="E108" s="12" t="e">
        <f>E99+E100+E101+E102+E103+E104+E105+E106+E107</f>
        <v>#VALUE!</v>
      </c>
      <c r="F108" s="12">
        <f>F99+F100+F101+F102+F103+F104+F105+F106+F107</f>
        <v>30104178.029999997</v>
      </c>
      <c r="G108" s="12">
        <f>G99+G100+G101+G102+G103+G104+G105+G106+G107</f>
        <v>20070580.920000002</v>
      </c>
      <c r="H108" s="12">
        <f>H99+H100+H101+H102+H103+H104+H105+H106+H107</f>
        <v>10033597.109999999</v>
      </c>
      <c r="I108" s="12">
        <f>I99+I100+I101+I102+I103+I104+I105+I106+I107</f>
        <v>0</v>
      </c>
      <c r="J108" s="28">
        <v>0</v>
      </c>
      <c r="K108" s="12">
        <f>K99+K100+K101+K102+K103+K29+K25+K106+K107</f>
        <v>0</v>
      </c>
    </row>
    <row r="109" spans="1:11" ht="33" x14ac:dyDescent="0.25">
      <c r="A109" s="31" t="s">
        <v>307</v>
      </c>
      <c r="B109" s="32" t="s">
        <v>308</v>
      </c>
      <c r="C109" s="33" t="s">
        <v>309</v>
      </c>
      <c r="D109" s="52" t="s">
        <v>310</v>
      </c>
      <c r="E109" s="39" t="s">
        <v>4</v>
      </c>
      <c r="F109" s="39">
        <v>2531973.14</v>
      </c>
      <c r="G109" s="25">
        <v>1787240.58</v>
      </c>
      <c r="H109" s="25">
        <v>744732.56</v>
      </c>
      <c r="I109" s="25">
        <v>0</v>
      </c>
      <c r="J109" s="28">
        <v>0</v>
      </c>
      <c r="K109" s="12">
        <f>G109+H109+I109+J109-F109</f>
        <v>0</v>
      </c>
    </row>
    <row r="110" spans="1:11" ht="33" x14ac:dyDescent="0.25">
      <c r="A110" s="15"/>
      <c r="B110" s="32" t="s">
        <v>311</v>
      </c>
      <c r="C110" s="33" t="s">
        <v>312</v>
      </c>
      <c r="D110" s="52" t="s">
        <v>313</v>
      </c>
      <c r="E110" s="39" t="s">
        <v>4</v>
      </c>
      <c r="F110" s="39">
        <v>3750694.29</v>
      </c>
      <c r="G110" s="25">
        <v>2647497.69</v>
      </c>
      <c r="H110" s="25">
        <v>1103196.6000000001</v>
      </c>
      <c r="I110" s="25">
        <v>0</v>
      </c>
      <c r="J110" s="28">
        <v>0</v>
      </c>
      <c r="K110" s="12">
        <f>G110+H110+I110+J110-F110</f>
        <v>0</v>
      </c>
    </row>
    <row r="111" spans="1:11" ht="54" x14ac:dyDescent="0.25">
      <c r="A111" s="15"/>
      <c r="B111" s="32" t="s">
        <v>314</v>
      </c>
      <c r="C111" s="33" t="s">
        <v>315</v>
      </c>
      <c r="D111" s="52" t="s">
        <v>316</v>
      </c>
      <c r="E111" s="39" t="s">
        <v>4</v>
      </c>
      <c r="F111" s="39">
        <v>5078730</v>
      </c>
      <c r="G111" s="25">
        <v>3580278.77</v>
      </c>
      <c r="H111" s="25">
        <v>1498451.23</v>
      </c>
      <c r="I111" s="25">
        <v>0</v>
      </c>
      <c r="J111" s="28">
        <v>0</v>
      </c>
      <c r="K111" s="12">
        <f>G111+H111+I111+J111-F111</f>
        <v>0</v>
      </c>
    </row>
    <row r="112" spans="1:11" ht="43.5" x14ac:dyDescent="0.25">
      <c r="A112" s="15"/>
      <c r="B112" s="32" t="s">
        <v>317</v>
      </c>
      <c r="C112" s="33" t="s">
        <v>318</v>
      </c>
      <c r="D112" s="52" t="s">
        <v>319</v>
      </c>
      <c r="E112" s="39" t="s">
        <v>4</v>
      </c>
      <c r="F112" s="39">
        <v>4372130.26</v>
      </c>
      <c r="G112" s="25">
        <v>3060253.98</v>
      </c>
      <c r="H112" s="25">
        <v>1311876.28</v>
      </c>
      <c r="I112" s="25">
        <v>0</v>
      </c>
      <c r="J112" s="28">
        <v>0</v>
      </c>
      <c r="K112" s="12">
        <f>G112+H112+I112+J112-F112</f>
        <v>0</v>
      </c>
    </row>
    <row r="113" spans="1:11" ht="43.5" x14ac:dyDescent="0.25">
      <c r="A113" s="15"/>
      <c r="B113" s="32" t="s">
        <v>320</v>
      </c>
      <c r="C113" s="33" t="s">
        <v>321</v>
      </c>
      <c r="D113" s="52" t="s">
        <v>322</v>
      </c>
      <c r="E113" s="39" t="s">
        <v>4</v>
      </c>
      <c r="F113" s="39">
        <v>1675397.86</v>
      </c>
      <c r="G113" s="25">
        <v>1182610.8999999999</v>
      </c>
      <c r="H113" s="25">
        <v>492786.96</v>
      </c>
      <c r="I113" s="25">
        <v>0</v>
      </c>
      <c r="J113" s="28">
        <v>0</v>
      </c>
      <c r="K113" s="12">
        <f>G113+H113+I113+J113-F113</f>
        <v>0</v>
      </c>
    </row>
    <row r="114" spans="1:11" ht="43.5" x14ac:dyDescent="0.25">
      <c r="A114" s="15"/>
      <c r="B114" s="32" t="s">
        <v>323</v>
      </c>
      <c r="C114" s="33" t="s">
        <v>324</v>
      </c>
      <c r="D114" s="52" t="s">
        <v>325</v>
      </c>
      <c r="E114" s="39" t="s">
        <v>4</v>
      </c>
      <c r="F114" s="39">
        <v>846414.15</v>
      </c>
      <c r="G114" s="25">
        <v>643907.92000000004</v>
      </c>
      <c r="H114" s="25">
        <v>202506.23</v>
      </c>
      <c r="I114" s="25">
        <v>0</v>
      </c>
      <c r="J114" s="28">
        <v>0</v>
      </c>
      <c r="K114" s="12">
        <f>G114+H114+I114+J114-F114</f>
        <v>0</v>
      </c>
    </row>
    <row r="115" spans="1:11" ht="43.5" x14ac:dyDescent="0.25">
      <c r="A115" s="15"/>
      <c r="B115" s="32" t="s">
        <v>326</v>
      </c>
      <c r="C115" s="33" t="s">
        <v>327</v>
      </c>
      <c r="D115" s="52" t="s">
        <v>328</v>
      </c>
      <c r="E115" s="39" t="s">
        <v>4</v>
      </c>
      <c r="F115" s="39">
        <v>813542.65</v>
      </c>
      <c r="G115" s="25">
        <v>691817.19</v>
      </c>
      <c r="H115" s="25">
        <v>121725.46</v>
      </c>
      <c r="I115" s="25">
        <v>0</v>
      </c>
      <c r="J115" s="28">
        <v>0</v>
      </c>
      <c r="K115" s="12">
        <f>G115+H115+I115+J115-F115</f>
        <v>0</v>
      </c>
    </row>
    <row r="116" spans="1:11" ht="43.5" x14ac:dyDescent="0.25">
      <c r="A116" s="15"/>
      <c r="B116" s="32" t="s">
        <v>329</v>
      </c>
      <c r="C116" s="33" t="s">
        <v>330</v>
      </c>
      <c r="D116" s="52" t="s">
        <v>331</v>
      </c>
      <c r="E116" s="39" t="s">
        <v>4</v>
      </c>
      <c r="F116" s="39">
        <v>377416.3</v>
      </c>
      <c r="G116" s="25">
        <v>266342.71999999997</v>
      </c>
      <c r="H116" s="25">
        <v>111073.58</v>
      </c>
      <c r="I116" s="25">
        <v>0</v>
      </c>
      <c r="J116" s="28">
        <v>0</v>
      </c>
      <c r="K116" s="12">
        <f>G116+H116+I116+J116-F116</f>
        <v>0</v>
      </c>
    </row>
    <row r="117" spans="1:11" ht="43.5" x14ac:dyDescent="0.25">
      <c r="A117" s="15"/>
      <c r="B117" s="32" t="s">
        <v>332</v>
      </c>
      <c r="C117" s="33" t="s">
        <v>333</v>
      </c>
      <c r="D117" s="52" t="s">
        <v>334</v>
      </c>
      <c r="E117" s="39" t="s">
        <v>4</v>
      </c>
      <c r="F117" s="39">
        <v>4356003.88</v>
      </c>
      <c r="G117" s="25">
        <v>3074766.78</v>
      </c>
      <c r="H117" s="25">
        <v>1281237.1000000001</v>
      </c>
      <c r="I117" s="25">
        <v>0</v>
      </c>
      <c r="J117" s="28">
        <v>0</v>
      </c>
      <c r="K117" s="12">
        <f>G117+H117+I117+J117-F117</f>
        <v>0</v>
      </c>
    </row>
    <row r="118" spans="1:11" ht="33" x14ac:dyDescent="0.25">
      <c r="A118" s="15"/>
      <c r="B118" s="32" t="s">
        <v>335</v>
      </c>
      <c r="C118" s="33" t="s">
        <v>336</v>
      </c>
      <c r="D118" s="52" t="s">
        <v>337</v>
      </c>
      <c r="E118" s="39" t="s">
        <v>4</v>
      </c>
      <c r="F118" s="39">
        <v>591180.1</v>
      </c>
      <c r="G118" s="25">
        <v>417295.52</v>
      </c>
      <c r="H118" s="25">
        <v>173884.58</v>
      </c>
      <c r="I118" s="25">
        <v>0</v>
      </c>
      <c r="J118" s="28">
        <v>0</v>
      </c>
      <c r="K118" s="12">
        <f>G118+H118+I118+J118-F118</f>
        <v>0</v>
      </c>
    </row>
    <row r="119" spans="1:11" ht="43.5" x14ac:dyDescent="0.25">
      <c r="A119" s="15"/>
      <c r="B119" s="32" t="s">
        <v>338</v>
      </c>
      <c r="C119" s="33" t="s">
        <v>339</v>
      </c>
      <c r="D119" s="52" t="s">
        <v>340</v>
      </c>
      <c r="E119" s="39" t="s">
        <v>4</v>
      </c>
      <c r="F119" s="39">
        <v>2715688.91</v>
      </c>
      <c r="G119" s="25">
        <v>1916919.78</v>
      </c>
      <c r="H119" s="25">
        <v>798769.13</v>
      </c>
      <c r="I119" s="25">
        <v>0</v>
      </c>
      <c r="J119" s="28">
        <v>0</v>
      </c>
      <c r="K119" s="12">
        <f>G119+H119+I119+J119-F119</f>
        <v>0</v>
      </c>
    </row>
    <row r="120" spans="1:11" ht="85.5" x14ac:dyDescent="0.25">
      <c r="A120" s="15"/>
      <c r="B120" s="32" t="s">
        <v>341</v>
      </c>
      <c r="C120" s="33" t="s">
        <v>342</v>
      </c>
      <c r="D120" s="52" t="s">
        <v>343</v>
      </c>
      <c r="E120" s="39" t="s">
        <v>4</v>
      </c>
      <c r="F120" s="39">
        <v>0</v>
      </c>
      <c r="G120" s="25">
        <v>0</v>
      </c>
      <c r="H120" s="25">
        <v>0</v>
      </c>
      <c r="I120" s="25">
        <v>0</v>
      </c>
      <c r="J120" s="28">
        <v>0</v>
      </c>
      <c r="K120" s="12">
        <f>G120+H120+I120+J120-F120</f>
        <v>0</v>
      </c>
    </row>
    <row r="121" spans="1:11" ht="43.5" x14ac:dyDescent="0.25">
      <c r="A121" s="15"/>
      <c r="B121" s="32" t="s">
        <v>344</v>
      </c>
      <c r="C121" s="33" t="s">
        <v>345</v>
      </c>
      <c r="D121" s="52" t="s">
        <v>346</v>
      </c>
      <c r="E121" s="39" t="s">
        <v>4</v>
      </c>
      <c r="F121" s="39">
        <v>434847.56</v>
      </c>
      <c r="G121" s="25">
        <v>306945.28000000003</v>
      </c>
      <c r="H121" s="25">
        <v>127902.28</v>
      </c>
      <c r="I121" s="25">
        <v>0</v>
      </c>
      <c r="J121" s="28">
        <v>0</v>
      </c>
      <c r="K121" s="12">
        <f>G121+H121+I121+J121-F121</f>
        <v>0</v>
      </c>
    </row>
    <row r="122" spans="1:11" ht="43.5" x14ac:dyDescent="0.25">
      <c r="A122" s="15"/>
      <c r="B122" s="32" t="s">
        <v>347</v>
      </c>
      <c r="C122" s="33" t="s">
        <v>348</v>
      </c>
      <c r="D122" s="52" t="s">
        <v>349</v>
      </c>
      <c r="E122" s="39" t="s">
        <v>4</v>
      </c>
      <c r="F122" s="39">
        <v>3321928.36</v>
      </c>
      <c r="G122" s="25">
        <v>2501107.36</v>
      </c>
      <c r="H122" s="25">
        <v>820821</v>
      </c>
      <c r="I122" s="25">
        <v>0</v>
      </c>
      <c r="J122" s="28">
        <v>0</v>
      </c>
      <c r="K122" s="12">
        <f>G122+H122+I122+J122-F122</f>
        <v>0</v>
      </c>
    </row>
    <row r="123" spans="1:11" ht="43.5" x14ac:dyDescent="0.25">
      <c r="A123" s="15"/>
      <c r="B123" s="32" t="s">
        <v>350</v>
      </c>
      <c r="C123" s="33" t="s">
        <v>351</v>
      </c>
      <c r="D123" s="52" t="s">
        <v>352</v>
      </c>
      <c r="E123" s="39" t="s">
        <v>4</v>
      </c>
      <c r="F123" s="39">
        <v>3058087.39</v>
      </c>
      <c r="G123" s="25">
        <v>2555095.46</v>
      </c>
      <c r="H123" s="25">
        <v>502991.93</v>
      </c>
      <c r="I123" s="25">
        <v>0</v>
      </c>
      <c r="J123" s="28">
        <v>0</v>
      </c>
      <c r="K123" s="12">
        <f>G123+H123+I123+J123-F123</f>
        <v>0</v>
      </c>
    </row>
    <row r="124" spans="1:11" ht="54" x14ac:dyDescent="0.25">
      <c r="A124" s="15"/>
      <c r="B124" s="32" t="s">
        <v>353</v>
      </c>
      <c r="C124" s="33" t="s">
        <v>354</v>
      </c>
      <c r="D124" s="52" t="s">
        <v>355</v>
      </c>
      <c r="E124" s="39" t="s">
        <v>4</v>
      </c>
      <c r="F124" s="39">
        <v>721199.76</v>
      </c>
      <c r="G124" s="25">
        <v>502778.77</v>
      </c>
      <c r="H124" s="25">
        <v>218420.99</v>
      </c>
      <c r="I124" s="25">
        <v>0</v>
      </c>
      <c r="J124" s="28">
        <v>0</v>
      </c>
      <c r="K124" s="12">
        <f>G124+H124+I124+J124-F124</f>
        <v>0</v>
      </c>
    </row>
    <row r="125" spans="1:11" ht="43.5" x14ac:dyDescent="0.25">
      <c r="A125" s="15"/>
      <c r="B125" s="32" t="s">
        <v>356</v>
      </c>
      <c r="C125" s="33" t="s">
        <v>357</v>
      </c>
      <c r="D125" s="52" t="s">
        <v>358</v>
      </c>
      <c r="E125" s="39" t="s">
        <v>4</v>
      </c>
      <c r="F125" s="39">
        <v>4237232.51</v>
      </c>
      <c r="G125" s="25">
        <v>2929311.78</v>
      </c>
      <c r="H125" s="25">
        <v>1307920.73</v>
      </c>
      <c r="I125" s="25">
        <v>0</v>
      </c>
      <c r="J125" s="28">
        <v>0</v>
      </c>
      <c r="K125" s="12">
        <f>G125+H125+I125+J125-F125</f>
        <v>0</v>
      </c>
    </row>
    <row r="126" spans="1:11" ht="33" x14ac:dyDescent="0.25">
      <c r="A126" s="15"/>
      <c r="B126" s="32" t="s">
        <v>359</v>
      </c>
      <c r="C126" s="33" t="s">
        <v>360</v>
      </c>
      <c r="D126" s="52" t="s">
        <v>361</v>
      </c>
      <c r="E126" s="39" t="s">
        <v>4</v>
      </c>
      <c r="F126" s="39">
        <v>874937.9</v>
      </c>
      <c r="G126" s="25">
        <v>637202.49</v>
      </c>
      <c r="H126" s="25">
        <v>237735.41</v>
      </c>
      <c r="I126" s="25">
        <v>0</v>
      </c>
      <c r="J126" s="28">
        <v>0</v>
      </c>
      <c r="K126" s="12">
        <f>G126+H126+I126+J126-F126</f>
        <v>0</v>
      </c>
    </row>
    <row r="127" spans="1:11" ht="33" x14ac:dyDescent="0.25">
      <c r="A127" s="15"/>
      <c r="B127" s="32" t="s">
        <v>362</v>
      </c>
      <c r="C127" s="33" t="s">
        <v>363</v>
      </c>
      <c r="D127" s="52" t="s">
        <v>364</v>
      </c>
      <c r="E127" s="39" t="s">
        <v>4</v>
      </c>
      <c r="F127" s="39">
        <v>26667.74</v>
      </c>
      <c r="G127" s="25">
        <v>17948.919999999998</v>
      </c>
      <c r="H127" s="25">
        <v>8718.82</v>
      </c>
      <c r="I127" s="25">
        <v>0</v>
      </c>
      <c r="J127" s="28">
        <v>0</v>
      </c>
      <c r="K127" s="12">
        <f>G127+H127+I127+J127-F127</f>
        <v>0</v>
      </c>
    </row>
    <row r="128" spans="1:11" ht="96" x14ac:dyDescent="0.25">
      <c r="A128" s="15"/>
      <c r="B128" s="32" t="s">
        <v>365</v>
      </c>
      <c r="C128" s="33" t="s">
        <v>366</v>
      </c>
      <c r="D128" s="52" t="s">
        <v>367</v>
      </c>
      <c r="E128" s="39" t="s">
        <v>4</v>
      </c>
      <c r="F128" s="39">
        <v>2264429.8199999998</v>
      </c>
      <c r="G128" s="25">
        <v>1618717.15</v>
      </c>
      <c r="H128" s="25">
        <v>645712.67000000004</v>
      </c>
      <c r="I128" s="25">
        <v>0</v>
      </c>
      <c r="J128" s="28">
        <v>0</v>
      </c>
      <c r="K128" s="12">
        <f>G128+H128+I128+J128-F128</f>
        <v>0</v>
      </c>
    </row>
    <row r="129" spans="1:11" x14ac:dyDescent="0.25">
      <c r="A129" s="15"/>
      <c r="B129" s="32" t="s">
        <v>368</v>
      </c>
      <c r="C129" s="33" t="s">
        <v>369</v>
      </c>
      <c r="D129" s="52" t="s">
        <v>370</v>
      </c>
      <c r="E129" s="39" t="s">
        <v>4</v>
      </c>
      <c r="F129" s="39">
        <v>201824.07</v>
      </c>
      <c r="G129" s="25">
        <v>124353.58</v>
      </c>
      <c r="H129" s="25">
        <v>77470.490000000005</v>
      </c>
      <c r="I129" s="25">
        <v>0</v>
      </c>
      <c r="J129" s="28">
        <v>0</v>
      </c>
      <c r="K129" s="12">
        <f>G129+H129+I129+J129-F129</f>
        <v>0</v>
      </c>
    </row>
    <row r="130" spans="1:11" ht="33" x14ac:dyDescent="0.25">
      <c r="A130" s="15"/>
      <c r="B130" s="32" t="s">
        <v>371</v>
      </c>
      <c r="C130" s="33" t="s">
        <v>372</v>
      </c>
      <c r="D130" s="52" t="s">
        <v>373</v>
      </c>
      <c r="E130" s="39" t="s">
        <v>4</v>
      </c>
      <c r="F130" s="39">
        <v>502398.35</v>
      </c>
      <c r="G130" s="25">
        <v>293142.68</v>
      </c>
      <c r="H130" s="25">
        <v>209255.67</v>
      </c>
      <c r="I130" s="25">
        <v>0</v>
      </c>
      <c r="J130" s="28">
        <v>0</v>
      </c>
      <c r="K130" s="12">
        <f>G130+H130+I130+J130-F130</f>
        <v>0</v>
      </c>
    </row>
    <row r="131" spans="1:11" ht="43.5" x14ac:dyDescent="0.25">
      <c r="A131" s="15"/>
      <c r="B131" s="24" t="s">
        <v>36</v>
      </c>
      <c r="C131" s="21" t="s">
        <v>374</v>
      </c>
      <c r="D131" s="51" t="s">
        <v>375</v>
      </c>
      <c r="E131" s="12" t="e">
        <f>E109+E110+E111+E112+E113+E114+E115+E116+E117+E118+E119+E120+E121+E122+E123+E124+E125+E126+E127+E128+E129+E130</f>
        <v>#VALUE!</v>
      </c>
      <c r="F131" s="12">
        <f>F109+F110+F111+F112+F113+F114+F115+F116+F117+F118+F119+F120+F121+F122+F123+F124+F125+F126+F127+F128+F129+F130</f>
        <v>42752724.999999993</v>
      </c>
      <c r="G131" s="12">
        <f>G109+G110+G111+G112+G113+G114+G115+G116+G117+G118+G119+G120+G121+G122+G123+G124+G125+G126+G127+G128+G129+G130</f>
        <v>30755535.300000001</v>
      </c>
      <c r="H131" s="12">
        <f>H109+H110+H111+H112+H113+H114+H115+H116+H117+H118+H119+H120+H121+H122+H123+H124+H125+H126+H127+H128+H129+H130</f>
        <v>11997189.700000001</v>
      </c>
      <c r="I131" s="12">
        <f>I109+I110+I111+I112+I113+I114+I115+I116+I117+I118+I119+I120+I121+I122+I123+I124+I125+I126+I127+I128+I129+I130</f>
        <v>0</v>
      </c>
      <c r="J131" s="28">
        <v>0</v>
      </c>
      <c r="K131" s="12">
        <f>K109+K110+K111+K112+K113+K114+K115+K116+K117+K118+K119+K120+K121+K122+K123+K124+K125+K126+K127+K128+K129+K130</f>
        <v>0</v>
      </c>
    </row>
    <row r="132" spans="1:11" ht="43.5" x14ac:dyDescent="0.25">
      <c r="A132" s="31" t="s">
        <v>376</v>
      </c>
      <c r="B132" s="32" t="s">
        <v>377</v>
      </c>
      <c r="C132" s="33" t="s">
        <v>378</v>
      </c>
      <c r="D132" s="52" t="s">
        <v>379</v>
      </c>
      <c r="E132" s="39" t="s">
        <v>4</v>
      </c>
      <c r="F132" s="39">
        <v>63221302.609999999</v>
      </c>
      <c r="G132" s="25">
        <v>43961263.920000002</v>
      </c>
      <c r="H132" s="25">
        <v>19260038.699999999</v>
      </c>
      <c r="I132" s="25">
        <v>0</v>
      </c>
      <c r="J132" s="28">
        <v>0</v>
      </c>
      <c r="K132" s="12">
        <f>G132+H132+I132+J132-F132</f>
        <v>1.000000536441803E-2</v>
      </c>
    </row>
    <row r="133" spans="1:11" ht="43.5" x14ac:dyDescent="0.25">
      <c r="A133" s="15"/>
      <c r="B133" s="32" t="s">
        <v>380</v>
      </c>
      <c r="C133" s="33" t="s">
        <v>381</v>
      </c>
      <c r="D133" s="52" t="s">
        <v>382</v>
      </c>
      <c r="E133" s="39" t="s">
        <v>4</v>
      </c>
      <c r="F133" s="39">
        <v>3396126.4</v>
      </c>
      <c r="G133" s="25">
        <v>1456715.01</v>
      </c>
      <c r="H133" s="25">
        <v>1939411.38</v>
      </c>
      <c r="I133" s="25">
        <v>0</v>
      </c>
      <c r="J133" s="28">
        <v>0</v>
      </c>
      <c r="K133" s="12">
        <f>G133+H133+I133+J133-F133</f>
        <v>-1.0000000242143869E-2</v>
      </c>
    </row>
    <row r="134" spans="1:11" ht="43.5" x14ac:dyDescent="0.25">
      <c r="A134" s="15"/>
      <c r="B134" s="32" t="s">
        <v>383</v>
      </c>
      <c r="C134" s="33" t="s">
        <v>384</v>
      </c>
      <c r="D134" s="52" t="s">
        <v>385</v>
      </c>
      <c r="E134" s="39" t="s">
        <v>4</v>
      </c>
      <c r="F134" s="39">
        <v>79899257.269999996</v>
      </c>
      <c r="G134" s="25">
        <v>54259072.649999999</v>
      </c>
      <c r="H134" s="25">
        <v>25640184.609999999</v>
      </c>
      <c r="I134" s="25">
        <v>0</v>
      </c>
      <c r="J134" s="28">
        <v>0</v>
      </c>
      <c r="K134" s="12">
        <f>G134+H134+I134+J134-F134</f>
        <v>-1.000000536441803E-2</v>
      </c>
    </row>
    <row r="135" spans="1:11" ht="64.5" x14ac:dyDescent="0.25">
      <c r="A135" s="15"/>
      <c r="B135" s="32" t="s">
        <v>386</v>
      </c>
      <c r="C135" s="33" t="s">
        <v>387</v>
      </c>
      <c r="D135" s="52" t="s">
        <v>388</v>
      </c>
      <c r="E135" s="39" t="s">
        <v>4</v>
      </c>
      <c r="F135" s="39">
        <v>135674.09</v>
      </c>
      <c r="G135" s="25">
        <v>95768.1</v>
      </c>
      <c r="H135" s="25">
        <v>39906</v>
      </c>
      <c r="I135" s="25">
        <v>0</v>
      </c>
      <c r="J135" s="28">
        <v>0</v>
      </c>
      <c r="K135" s="12">
        <f>G135+H135+I135+J135-F135</f>
        <v>1.0000000009313226E-2</v>
      </c>
    </row>
    <row r="136" spans="1:11" ht="64.5" x14ac:dyDescent="0.25">
      <c r="A136" s="15"/>
      <c r="B136" s="32" t="s">
        <v>389</v>
      </c>
      <c r="C136" s="33" t="s">
        <v>390</v>
      </c>
      <c r="D136" s="52" t="s">
        <v>391</v>
      </c>
      <c r="E136" s="39" t="s">
        <v>4</v>
      </c>
      <c r="F136" s="39">
        <v>0</v>
      </c>
      <c r="G136" s="25">
        <v>0</v>
      </c>
      <c r="H136" s="25">
        <v>0</v>
      </c>
      <c r="I136" s="25">
        <v>0</v>
      </c>
      <c r="J136" s="28">
        <v>0</v>
      </c>
      <c r="K136" s="12">
        <f>G136+H136+I136+J136-F136</f>
        <v>0</v>
      </c>
    </row>
    <row r="137" spans="1:11" ht="54" x14ac:dyDescent="0.25">
      <c r="A137" s="15"/>
      <c r="B137" s="32" t="s">
        <v>392</v>
      </c>
      <c r="C137" s="33" t="s">
        <v>393</v>
      </c>
      <c r="D137" s="52" t="s">
        <v>394</v>
      </c>
      <c r="E137" s="39" t="s">
        <v>4</v>
      </c>
      <c r="F137" s="39">
        <v>0</v>
      </c>
      <c r="G137" s="25">
        <v>0</v>
      </c>
      <c r="H137" s="25">
        <v>0</v>
      </c>
      <c r="I137" s="25">
        <v>0</v>
      </c>
      <c r="J137" s="28">
        <v>0</v>
      </c>
      <c r="K137" s="12">
        <f>G137+H137+I137+J137-F137</f>
        <v>0</v>
      </c>
    </row>
    <row r="138" spans="1:11" ht="54" x14ac:dyDescent="0.25">
      <c r="A138" s="15"/>
      <c r="B138" s="32" t="s">
        <v>395</v>
      </c>
      <c r="C138" s="33" t="s">
        <v>396</v>
      </c>
      <c r="D138" s="52" t="s">
        <v>397</v>
      </c>
      <c r="E138" s="39" t="s">
        <v>4</v>
      </c>
      <c r="F138" s="39">
        <v>30006226.77</v>
      </c>
      <c r="G138" s="25">
        <v>25581447.620000001</v>
      </c>
      <c r="H138" s="25">
        <v>4424779.1500000004</v>
      </c>
      <c r="I138" s="25">
        <v>0</v>
      </c>
      <c r="J138" s="28">
        <v>0</v>
      </c>
      <c r="K138" s="12">
        <f>G138+H138+I138+J138-F138</f>
        <v>0</v>
      </c>
    </row>
    <row r="139" spans="1:11" ht="64.5" x14ac:dyDescent="0.25">
      <c r="A139" s="15"/>
      <c r="B139" s="32" t="s">
        <v>398</v>
      </c>
      <c r="C139" s="33" t="s">
        <v>399</v>
      </c>
      <c r="D139" s="52" t="s">
        <v>400</v>
      </c>
      <c r="E139" s="39" t="s">
        <v>4</v>
      </c>
      <c r="F139" s="39">
        <v>991543.94</v>
      </c>
      <c r="G139" s="25">
        <v>699899.83</v>
      </c>
      <c r="H139" s="25">
        <v>291644.11</v>
      </c>
      <c r="I139" s="25">
        <v>0</v>
      </c>
      <c r="J139" s="28">
        <v>0</v>
      </c>
      <c r="K139" s="12">
        <f>G139+H139+I139+J139-F139</f>
        <v>0</v>
      </c>
    </row>
    <row r="140" spans="1:11" ht="64.5" x14ac:dyDescent="0.25">
      <c r="A140" s="15"/>
      <c r="B140" s="32" t="s">
        <v>401</v>
      </c>
      <c r="C140" s="33" t="s">
        <v>402</v>
      </c>
      <c r="D140" s="52" t="s">
        <v>403</v>
      </c>
      <c r="E140" s="39" t="s">
        <v>4</v>
      </c>
      <c r="F140" s="39">
        <v>10825638.689999999</v>
      </c>
      <c r="G140" s="25">
        <v>6935308.6500000004</v>
      </c>
      <c r="H140" s="25">
        <v>3890330.04</v>
      </c>
      <c r="I140" s="25">
        <v>0</v>
      </c>
      <c r="J140" s="28">
        <v>0</v>
      </c>
      <c r="K140" s="12">
        <f>G140+H140+I140+J140-F140</f>
        <v>0</v>
      </c>
    </row>
    <row r="141" spans="1:11" ht="33" x14ac:dyDescent="0.25">
      <c r="A141" s="15"/>
      <c r="B141" s="32" t="s">
        <v>404</v>
      </c>
      <c r="C141" s="33" t="s">
        <v>405</v>
      </c>
      <c r="D141" s="52" t="s">
        <v>406</v>
      </c>
      <c r="E141" s="39" t="s">
        <v>4</v>
      </c>
      <c r="F141" s="39">
        <v>0</v>
      </c>
      <c r="G141" s="25">
        <v>0</v>
      </c>
      <c r="H141" s="25">
        <v>0</v>
      </c>
      <c r="I141" s="25">
        <v>0</v>
      </c>
      <c r="J141" s="28">
        <v>0</v>
      </c>
      <c r="K141" s="12">
        <f>G141+H141+I141+J141-F141</f>
        <v>0</v>
      </c>
    </row>
    <row r="142" spans="1:11" ht="43.5" x14ac:dyDescent="0.25">
      <c r="A142" s="15"/>
      <c r="B142" s="32" t="s">
        <v>407</v>
      </c>
      <c r="C142" s="33" t="s">
        <v>408</v>
      </c>
      <c r="D142" s="52" t="s">
        <v>409</v>
      </c>
      <c r="E142" s="39" t="s">
        <v>4</v>
      </c>
      <c r="F142" s="39">
        <v>0</v>
      </c>
      <c r="G142" s="25">
        <v>0</v>
      </c>
      <c r="H142" s="25">
        <v>0</v>
      </c>
      <c r="I142" s="25">
        <v>0</v>
      </c>
      <c r="J142" s="28">
        <v>0</v>
      </c>
      <c r="K142" s="12">
        <f>G142+H142+I142+J142-F142</f>
        <v>0</v>
      </c>
    </row>
    <row r="143" spans="1:11" ht="54" x14ac:dyDescent="0.25">
      <c r="A143" s="15"/>
      <c r="B143" s="32" t="s">
        <v>410</v>
      </c>
      <c r="C143" s="33" t="s">
        <v>411</v>
      </c>
      <c r="D143" s="52" t="s">
        <v>412</v>
      </c>
      <c r="E143" s="39" t="s">
        <v>4</v>
      </c>
      <c r="F143" s="39">
        <v>153804.1</v>
      </c>
      <c r="G143" s="25">
        <v>108565.5</v>
      </c>
      <c r="H143" s="25">
        <v>45238.6</v>
      </c>
      <c r="I143" s="25">
        <v>0</v>
      </c>
      <c r="J143" s="28">
        <v>0</v>
      </c>
      <c r="K143" s="12">
        <f>G143+H143+I143+J143-F143</f>
        <v>0</v>
      </c>
    </row>
    <row r="144" spans="1:11" ht="43.5" x14ac:dyDescent="0.25">
      <c r="A144" s="15"/>
      <c r="B144" s="32" t="s">
        <v>413</v>
      </c>
      <c r="C144" s="33" t="s">
        <v>414</v>
      </c>
      <c r="D144" s="52" t="s">
        <v>415</v>
      </c>
      <c r="E144" s="39" t="s">
        <v>4</v>
      </c>
      <c r="F144" s="39">
        <v>2057918.15</v>
      </c>
      <c r="G144" s="25">
        <v>1431674.23</v>
      </c>
      <c r="H144" s="25">
        <v>626243.92000000004</v>
      </c>
      <c r="I144" s="25">
        <v>0</v>
      </c>
      <c r="J144" s="28">
        <v>0</v>
      </c>
      <c r="K144" s="12">
        <f>G144+H144+I144+J144-F144</f>
        <v>0</v>
      </c>
    </row>
    <row r="145" spans="1:11" ht="43.5" x14ac:dyDescent="0.25">
      <c r="A145" s="15"/>
      <c r="B145" s="32" t="s">
        <v>416</v>
      </c>
      <c r="C145" s="33" t="s">
        <v>417</v>
      </c>
      <c r="D145" s="52" t="s">
        <v>418</v>
      </c>
      <c r="E145" s="39" t="s">
        <v>4</v>
      </c>
      <c r="F145" s="39">
        <v>152805.43</v>
      </c>
      <c r="G145" s="25">
        <v>77078.720000000001</v>
      </c>
      <c r="H145" s="25">
        <v>75726.710000000006</v>
      </c>
      <c r="I145" s="25">
        <v>0</v>
      </c>
      <c r="J145" s="28">
        <v>0</v>
      </c>
      <c r="K145" s="12">
        <f>G145+H145+I145+J145-F145</f>
        <v>0</v>
      </c>
    </row>
    <row r="146" spans="1:11" ht="33" x14ac:dyDescent="0.25">
      <c r="A146" s="15"/>
      <c r="B146" s="32" t="s">
        <v>419</v>
      </c>
      <c r="C146" s="33" t="s">
        <v>420</v>
      </c>
      <c r="D146" s="52" t="s">
        <v>421</v>
      </c>
      <c r="E146" s="39" t="s">
        <v>4</v>
      </c>
      <c r="F146" s="39">
        <v>0</v>
      </c>
      <c r="G146" s="25">
        <v>0</v>
      </c>
      <c r="H146" s="25">
        <v>0</v>
      </c>
      <c r="I146" s="25">
        <v>0</v>
      </c>
      <c r="J146" s="28">
        <v>0</v>
      </c>
      <c r="K146" s="12">
        <f>G146+H146+I146+J146-F146</f>
        <v>0</v>
      </c>
    </row>
    <row r="147" spans="1:11" ht="43.5" x14ac:dyDescent="0.25">
      <c r="A147" s="15"/>
      <c r="B147" s="32" t="s">
        <v>422</v>
      </c>
      <c r="C147" s="33" t="s">
        <v>423</v>
      </c>
      <c r="D147" s="52" t="s">
        <v>424</v>
      </c>
      <c r="E147" s="39" t="s">
        <v>4</v>
      </c>
      <c r="F147" s="39">
        <v>0</v>
      </c>
      <c r="G147" s="25">
        <v>0</v>
      </c>
      <c r="H147" s="25">
        <v>0</v>
      </c>
      <c r="I147" s="25">
        <v>0</v>
      </c>
      <c r="J147" s="28">
        <v>0</v>
      </c>
      <c r="K147" s="12">
        <f>G147+H147+I147+J147-F147</f>
        <v>0</v>
      </c>
    </row>
    <row r="148" spans="1:11" ht="33" x14ac:dyDescent="0.25">
      <c r="A148" s="15"/>
      <c r="B148" s="32" t="s">
        <v>425</v>
      </c>
      <c r="C148" s="33" t="s">
        <v>426</v>
      </c>
      <c r="D148" s="52" t="s">
        <v>427</v>
      </c>
      <c r="E148" s="39" t="s">
        <v>4</v>
      </c>
      <c r="F148" s="39">
        <v>12337564.130000001</v>
      </c>
      <c r="G148" s="25">
        <v>8745629.25</v>
      </c>
      <c r="H148" s="25">
        <v>3591934.88</v>
      </c>
      <c r="I148" s="25">
        <v>0</v>
      </c>
      <c r="J148" s="28">
        <v>0</v>
      </c>
      <c r="K148" s="12">
        <f>G148+H148+I148+J148-F148</f>
        <v>0</v>
      </c>
    </row>
    <row r="149" spans="1:11" ht="54" x14ac:dyDescent="0.25">
      <c r="A149" s="15"/>
      <c r="B149" s="32" t="s">
        <v>428</v>
      </c>
      <c r="C149" s="33" t="s">
        <v>429</v>
      </c>
      <c r="D149" s="52" t="s">
        <v>430</v>
      </c>
      <c r="E149" s="39" t="s">
        <v>4</v>
      </c>
      <c r="F149" s="39">
        <v>0</v>
      </c>
      <c r="G149" s="25">
        <v>0</v>
      </c>
      <c r="H149" s="25">
        <v>0</v>
      </c>
      <c r="I149" s="25">
        <v>0</v>
      </c>
      <c r="J149" s="28">
        <v>0</v>
      </c>
      <c r="K149" s="12">
        <f>G149+H149+I149+J149-F149</f>
        <v>0</v>
      </c>
    </row>
    <row r="150" spans="1:11" ht="54" x14ac:dyDescent="0.25">
      <c r="A150" s="15"/>
      <c r="B150" s="32" t="s">
        <v>431</v>
      </c>
      <c r="C150" s="33" t="s">
        <v>432</v>
      </c>
      <c r="D150" s="52" t="s">
        <v>433</v>
      </c>
      <c r="E150" s="39" t="s">
        <v>4</v>
      </c>
      <c r="F150" s="39">
        <v>0</v>
      </c>
      <c r="G150" s="25">
        <v>0</v>
      </c>
      <c r="H150" s="25">
        <v>0</v>
      </c>
      <c r="I150" s="25">
        <v>0</v>
      </c>
      <c r="J150" s="28">
        <v>0</v>
      </c>
      <c r="K150" s="12">
        <f>G150+H150+I150+J150-F150</f>
        <v>0</v>
      </c>
    </row>
    <row r="151" spans="1:11" ht="43.5" x14ac:dyDescent="0.25">
      <c r="A151" s="15"/>
      <c r="B151" s="32" t="s">
        <v>434</v>
      </c>
      <c r="C151" s="33" t="s">
        <v>435</v>
      </c>
      <c r="D151" s="52" t="s">
        <v>436</v>
      </c>
      <c r="E151" s="39" t="s">
        <v>4</v>
      </c>
      <c r="F151" s="39">
        <v>0</v>
      </c>
      <c r="G151" s="25">
        <v>0</v>
      </c>
      <c r="H151" s="25">
        <v>0</v>
      </c>
      <c r="I151" s="25">
        <v>0</v>
      </c>
      <c r="J151" s="28">
        <v>0</v>
      </c>
      <c r="K151" s="12">
        <f>G151+H151+I151+J151-F151</f>
        <v>0</v>
      </c>
    </row>
    <row r="152" spans="1:11" ht="22.5" x14ac:dyDescent="0.25">
      <c r="A152" s="15"/>
      <c r="B152" s="24" t="s">
        <v>36</v>
      </c>
      <c r="C152" s="21" t="s">
        <v>437</v>
      </c>
      <c r="D152" s="51" t="s">
        <v>438</v>
      </c>
      <c r="E152" s="12" t="e">
        <f>E132+E133+E134+E135+E136+E137+E138+E139+E140+E141+E142+E143+E144+E145+E146+E147+E148+E149+E150+E151</f>
        <v>#VALUE!</v>
      </c>
      <c r="F152" s="12">
        <f>F132+F133+F134+F135+F136+F137+F138+F139+F140+F141+F142+F143+F144+F145+F146+F147+F148+F149+F150+F151</f>
        <v>203177861.58000001</v>
      </c>
      <c r="G152" s="12">
        <f>G132+G133+G134+G135+G136+G137+G138+G139+G140+G141+G142+G143+G144+G145+G146+G147+G148+G149+G150+G151</f>
        <v>143352423.47999999</v>
      </c>
      <c r="H152" s="12">
        <f>H132+H133+H134+H135+H136+H137+H138+H139+H140+H141+H142+H143+H144+H145+H146+H147+H148+H149+H150+H151</f>
        <v>59825438.100000001</v>
      </c>
      <c r="I152" s="12">
        <f>I132+I133+I134+I135+I136+I137+I138+I139+I140+I141+I142+I143+I144+I145+I146+I147+I148+I149+I150+I151</f>
        <v>0</v>
      </c>
      <c r="J152" s="28">
        <v>0</v>
      </c>
      <c r="K152" s="12">
        <f>K132+K133+K134+K135+K136+K137+K138+K139+K140+K141+K142+K143+K144+K145+K146+K147+K148+K149+K150+K151</f>
        <v>-2.3283064365386963E-10</v>
      </c>
    </row>
    <row r="153" spans="1:11" ht="54" x14ac:dyDescent="0.25">
      <c r="A153" s="31" t="s">
        <v>439</v>
      </c>
      <c r="B153" s="32" t="s">
        <v>440</v>
      </c>
      <c r="C153" s="33" t="s">
        <v>441</v>
      </c>
      <c r="D153" s="52" t="s">
        <v>442</v>
      </c>
      <c r="E153" s="39" t="s">
        <v>4</v>
      </c>
      <c r="F153" s="39">
        <v>232779.36</v>
      </c>
      <c r="G153" s="25">
        <v>112267.9</v>
      </c>
      <c r="H153" s="25">
        <v>120511.46</v>
      </c>
      <c r="I153" s="25">
        <v>0</v>
      </c>
      <c r="J153" s="28">
        <v>0</v>
      </c>
      <c r="K153" s="12">
        <f>G153+H153+I153+J153-F153</f>
        <v>0</v>
      </c>
    </row>
    <row r="154" spans="1:11" ht="33" x14ac:dyDescent="0.25">
      <c r="A154" s="15"/>
      <c r="B154" s="32" t="s">
        <v>443</v>
      </c>
      <c r="C154" s="33" t="s">
        <v>444</v>
      </c>
      <c r="D154" s="52" t="s">
        <v>445</v>
      </c>
      <c r="E154" s="39" t="s">
        <v>4</v>
      </c>
      <c r="F154" s="39">
        <v>0</v>
      </c>
      <c r="G154" s="25">
        <v>0</v>
      </c>
      <c r="H154" s="25">
        <v>0</v>
      </c>
      <c r="I154" s="25">
        <v>0</v>
      </c>
      <c r="J154" s="28">
        <v>0</v>
      </c>
      <c r="K154" s="12">
        <f>G154+H154+I154+J154-F154</f>
        <v>0</v>
      </c>
    </row>
    <row r="155" spans="1:11" ht="33" x14ac:dyDescent="0.25">
      <c r="A155" s="15"/>
      <c r="B155" s="32" t="s">
        <v>446</v>
      </c>
      <c r="C155" s="33" t="s">
        <v>447</v>
      </c>
      <c r="D155" s="52" t="s">
        <v>448</v>
      </c>
      <c r="E155" s="39" t="s">
        <v>4</v>
      </c>
      <c r="F155" s="39">
        <v>3666303.8</v>
      </c>
      <c r="G155" s="25">
        <v>2538540</v>
      </c>
      <c r="H155" s="25">
        <v>1127763.8</v>
      </c>
      <c r="I155" s="25">
        <v>0</v>
      </c>
      <c r="J155" s="28">
        <v>0</v>
      </c>
      <c r="K155" s="12">
        <f>G155+H155+I155+J155-F155</f>
        <v>0</v>
      </c>
    </row>
    <row r="156" spans="1:11" ht="54" x14ac:dyDescent="0.25">
      <c r="A156" s="15"/>
      <c r="B156" s="32" t="s">
        <v>449</v>
      </c>
      <c r="C156" s="33" t="s">
        <v>450</v>
      </c>
      <c r="D156" s="52" t="s">
        <v>451</v>
      </c>
      <c r="E156" s="39" t="s">
        <v>4</v>
      </c>
      <c r="F156" s="39">
        <v>3006864.48</v>
      </c>
      <c r="G156" s="25">
        <v>1615499.41</v>
      </c>
      <c r="H156" s="25">
        <v>1391365.07</v>
      </c>
      <c r="I156" s="25">
        <v>0</v>
      </c>
      <c r="J156" s="28">
        <v>0</v>
      </c>
      <c r="K156" s="12">
        <f>G156+H156+I156+J156-F156</f>
        <v>0</v>
      </c>
    </row>
    <row r="157" spans="1:11" ht="43.5" x14ac:dyDescent="0.25">
      <c r="A157" s="15"/>
      <c r="B157" s="24" t="s">
        <v>36</v>
      </c>
      <c r="C157" s="21" t="s">
        <v>452</v>
      </c>
      <c r="D157" s="51" t="s">
        <v>453</v>
      </c>
      <c r="E157" s="12" t="e">
        <f>E153+E154+E155+E156</f>
        <v>#VALUE!</v>
      </c>
      <c r="F157" s="12">
        <f>F153+F154+F155+F156</f>
        <v>6905947.6399999997</v>
      </c>
      <c r="G157" s="12">
        <f>G153+G154+G155+G156</f>
        <v>4266307.3099999996</v>
      </c>
      <c r="H157" s="12">
        <f>H153+H154+H155+H156</f>
        <v>2639640.33</v>
      </c>
      <c r="I157" s="12">
        <f>I153+I154+I155+I156</f>
        <v>0</v>
      </c>
      <c r="J157" s="28">
        <v>0</v>
      </c>
      <c r="K157" s="12">
        <f>G157+H157+I157+J157-F157</f>
        <v>0</v>
      </c>
    </row>
    <row r="158" spans="1:11" ht="22.5" x14ac:dyDescent="0.25">
      <c r="A158" s="31" t="s">
        <v>454</v>
      </c>
      <c r="B158" s="32" t="s">
        <v>455</v>
      </c>
      <c r="C158" s="33" t="s">
        <v>456</v>
      </c>
      <c r="D158" s="52" t="s">
        <v>457</v>
      </c>
      <c r="E158" s="39" t="s">
        <v>4</v>
      </c>
      <c r="F158" s="39">
        <v>0</v>
      </c>
      <c r="G158" s="25">
        <v>0</v>
      </c>
      <c r="H158" s="25">
        <v>0</v>
      </c>
      <c r="I158" s="25">
        <v>0</v>
      </c>
      <c r="J158" s="28">
        <v>0</v>
      </c>
      <c r="K158" s="12">
        <f>G158+H158+I158+J158-F158</f>
        <v>0</v>
      </c>
    </row>
    <row r="159" spans="1:11" ht="54" x14ac:dyDescent="0.25">
      <c r="A159" s="15"/>
      <c r="B159" s="24" t="s">
        <v>36</v>
      </c>
      <c r="C159" s="21" t="s">
        <v>458</v>
      </c>
      <c r="D159" s="51" t="s">
        <v>459</v>
      </c>
      <c r="E159" s="12" t="str">
        <f>E158</f>
        <v/>
      </c>
      <c r="F159" s="12">
        <f>F158</f>
        <v>0</v>
      </c>
      <c r="G159" s="12">
        <f>G158</f>
        <v>0</v>
      </c>
      <c r="H159" s="12">
        <f>H158</f>
        <v>0</v>
      </c>
      <c r="I159" s="12">
        <f>I158</f>
        <v>0</v>
      </c>
      <c r="J159" s="28">
        <v>0</v>
      </c>
      <c r="K159" s="12">
        <f>G159+H159+I159+J159-F159</f>
        <v>0</v>
      </c>
    </row>
    <row r="160" spans="1:11" ht="33" x14ac:dyDescent="0.25">
      <c r="A160" s="31" t="s">
        <v>460</v>
      </c>
      <c r="B160" s="32" t="s">
        <v>461</v>
      </c>
      <c r="C160" s="33" t="s">
        <v>462</v>
      </c>
      <c r="D160" s="52" t="s">
        <v>463</v>
      </c>
      <c r="E160" s="39" t="s">
        <v>4</v>
      </c>
      <c r="F160" s="39">
        <v>0</v>
      </c>
      <c r="G160" s="25">
        <v>0</v>
      </c>
      <c r="H160" s="25">
        <v>0</v>
      </c>
      <c r="I160" s="25">
        <v>0</v>
      </c>
      <c r="J160" s="28">
        <v>0</v>
      </c>
      <c r="K160" s="12">
        <f>G160+H160+I160+J160-F160</f>
        <v>0</v>
      </c>
    </row>
    <row r="161" spans="1:11" ht="43.5" x14ac:dyDescent="0.25">
      <c r="A161" s="15"/>
      <c r="B161" s="32" t="s">
        <v>464</v>
      </c>
      <c r="C161" s="33" t="s">
        <v>465</v>
      </c>
      <c r="D161" s="52" t="s">
        <v>466</v>
      </c>
      <c r="E161" s="39" t="s">
        <v>4</v>
      </c>
      <c r="F161" s="39">
        <v>0</v>
      </c>
      <c r="G161" s="25">
        <v>0</v>
      </c>
      <c r="H161" s="25">
        <v>0</v>
      </c>
      <c r="I161" s="25">
        <v>0</v>
      </c>
      <c r="J161" s="28">
        <v>0</v>
      </c>
      <c r="K161" s="12">
        <f>G161+H161+I161+J161-F161</f>
        <v>0</v>
      </c>
    </row>
    <row r="162" spans="1:11" ht="75" x14ac:dyDescent="0.25">
      <c r="A162" s="15"/>
      <c r="B162" s="24" t="s">
        <v>36</v>
      </c>
      <c r="C162" s="21" t="s">
        <v>467</v>
      </c>
      <c r="D162" s="51" t="s">
        <v>468</v>
      </c>
      <c r="E162" s="12" t="e">
        <f>E160+E161</f>
        <v>#VALUE!</v>
      </c>
      <c r="F162" s="12">
        <f>F160+F161</f>
        <v>0</v>
      </c>
      <c r="G162" s="12">
        <f>G160+G161</f>
        <v>0</v>
      </c>
      <c r="H162" s="12">
        <f>H160+H161</f>
        <v>0</v>
      </c>
      <c r="I162" s="12">
        <f>I160+I161</f>
        <v>0</v>
      </c>
      <c r="J162" s="28">
        <v>0</v>
      </c>
      <c r="K162" s="12">
        <f>G162+H162+I162+J162-F162</f>
        <v>0</v>
      </c>
    </row>
    <row r="163" spans="1:11" ht="22.5" x14ac:dyDescent="0.25">
      <c r="A163" s="31" t="s">
        <v>469</v>
      </c>
      <c r="B163" s="32" t="s">
        <v>470</v>
      </c>
      <c r="C163" s="33" t="s">
        <v>471</v>
      </c>
      <c r="D163" s="52" t="s">
        <v>472</v>
      </c>
      <c r="E163" s="39" t="s">
        <v>4</v>
      </c>
      <c r="F163" s="39">
        <v>2032794.74</v>
      </c>
      <c r="G163" s="25">
        <v>1453441.32</v>
      </c>
      <c r="H163" s="25">
        <v>579353.42000000004</v>
      </c>
      <c r="I163" s="25">
        <v>0</v>
      </c>
      <c r="J163" s="28">
        <v>0</v>
      </c>
      <c r="K163" s="12">
        <f>G163+H163+I163+J163-F163</f>
        <v>0</v>
      </c>
    </row>
    <row r="164" spans="1:11" ht="43.5" x14ac:dyDescent="0.25">
      <c r="A164" s="15"/>
      <c r="B164" s="32" t="s">
        <v>473</v>
      </c>
      <c r="C164" s="33" t="s">
        <v>474</v>
      </c>
      <c r="D164" s="52" t="s">
        <v>475</v>
      </c>
      <c r="E164" s="39" t="s">
        <v>4</v>
      </c>
      <c r="F164" s="39">
        <v>899753.97</v>
      </c>
      <c r="G164" s="25">
        <v>635108.16</v>
      </c>
      <c r="H164" s="25">
        <v>264645.81</v>
      </c>
      <c r="I164" s="25">
        <v>0</v>
      </c>
      <c r="J164" s="28">
        <v>0</v>
      </c>
      <c r="K164" s="12">
        <f>G164+H164+I164+J164-F164</f>
        <v>0</v>
      </c>
    </row>
    <row r="165" spans="1:11" ht="64.5" x14ac:dyDescent="0.25">
      <c r="A165" s="15"/>
      <c r="B165" s="32" t="s">
        <v>476</v>
      </c>
      <c r="C165" s="33" t="s">
        <v>477</v>
      </c>
      <c r="D165" s="52" t="s">
        <v>478</v>
      </c>
      <c r="E165" s="39" t="s">
        <v>4</v>
      </c>
      <c r="F165" s="39">
        <v>1153530.73</v>
      </c>
      <c r="G165" s="25">
        <v>814241.23</v>
      </c>
      <c r="H165" s="25">
        <v>339289.5</v>
      </c>
      <c r="I165" s="25">
        <v>0</v>
      </c>
      <c r="J165" s="28">
        <v>0</v>
      </c>
      <c r="K165" s="12">
        <f>G165+H165+I165+J165-F165</f>
        <v>0</v>
      </c>
    </row>
    <row r="166" spans="1:11" ht="43.5" x14ac:dyDescent="0.25">
      <c r="A166" s="15"/>
      <c r="B166" s="32" t="s">
        <v>479</v>
      </c>
      <c r="C166" s="33" t="s">
        <v>480</v>
      </c>
      <c r="D166" s="52" t="s">
        <v>481</v>
      </c>
      <c r="E166" s="39" t="s">
        <v>4</v>
      </c>
      <c r="F166" s="39">
        <v>0</v>
      </c>
      <c r="G166" s="25">
        <v>0</v>
      </c>
      <c r="H166" s="25">
        <v>0</v>
      </c>
      <c r="I166" s="25">
        <v>0</v>
      </c>
      <c r="J166" s="28">
        <v>0</v>
      </c>
      <c r="K166" s="12">
        <f>G166+H166+I166+J166-F166</f>
        <v>0</v>
      </c>
    </row>
    <row r="167" spans="1:11" ht="43.5" x14ac:dyDescent="0.25">
      <c r="A167" s="15"/>
      <c r="B167" s="32" t="s">
        <v>482</v>
      </c>
      <c r="C167" s="33" t="s">
        <v>483</v>
      </c>
      <c r="D167" s="52" t="s">
        <v>484</v>
      </c>
      <c r="E167" s="39" t="s">
        <v>4</v>
      </c>
      <c r="F167" s="39">
        <v>0</v>
      </c>
      <c r="G167" s="25">
        <v>0</v>
      </c>
      <c r="H167" s="25">
        <v>0</v>
      </c>
      <c r="I167" s="25">
        <v>0</v>
      </c>
      <c r="J167" s="28">
        <v>0</v>
      </c>
      <c r="K167" s="12">
        <f>G167+H167+I167+J167-F167</f>
        <v>0</v>
      </c>
    </row>
    <row r="168" spans="1:11" ht="33" x14ac:dyDescent="0.25">
      <c r="A168" s="15"/>
      <c r="B168" s="32" t="s">
        <v>485</v>
      </c>
      <c r="C168" s="33" t="s">
        <v>486</v>
      </c>
      <c r="D168" s="52" t="s">
        <v>487</v>
      </c>
      <c r="E168" s="39" t="s">
        <v>4</v>
      </c>
      <c r="F168" s="39">
        <v>0</v>
      </c>
      <c r="G168" s="25">
        <v>0</v>
      </c>
      <c r="H168" s="25">
        <v>0</v>
      </c>
      <c r="I168" s="25">
        <v>0</v>
      </c>
      <c r="J168" s="28">
        <v>0</v>
      </c>
      <c r="K168" s="12">
        <f>G168+H168+I168+J168-F168</f>
        <v>0</v>
      </c>
    </row>
    <row r="169" spans="1:11" ht="96" x14ac:dyDescent="0.25">
      <c r="A169" s="15"/>
      <c r="B169" s="32" t="s">
        <v>488</v>
      </c>
      <c r="C169" s="33" t="s">
        <v>489</v>
      </c>
      <c r="D169" s="52" t="s">
        <v>490</v>
      </c>
      <c r="E169" s="39" t="s">
        <v>4</v>
      </c>
      <c r="F169" s="39">
        <v>686321.63</v>
      </c>
      <c r="G169" s="25">
        <v>441968.87</v>
      </c>
      <c r="H169" s="25">
        <v>244352.76</v>
      </c>
      <c r="I169" s="25">
        <v>0</v>
      </c>
      <c r="J169" s="28">
        <v>0</v>
      </c>
      <c r="K169" s="12">
        <f>G169+H169+I169+J169-F169</f>
        <v>0</v>
      </c>
    </row>
    <row r="170" spans="1:11" ht="75" x14ac:dyDescent="0.25">
      <c r="A170" s="15"/>
      <c r="B170" s="32" t="s">
        <v>491</v>
      </c>
      <c r="C170" s="33" t="s">
        <v>492</v>
      </c>
      <c r="D170" s="52" t="s">
        <v>493</v>
      </c>
      <c r="E170" s="39" t="s">
        <v>4</v>
      </c>
      <c r="F170" s="39">
        <v>0</v>
      </c>
      <c r="G170" s="25">
        <v>0</v>
      </c>
      <c r="H170" s="25">
        <v>0</v>
      </c>
      <c r="I170" s="25">
        <v>0</v>
      </c>
      <c r="J170" s="28">
        <v>0</v>
      </c>
      <c r="K170" s="12">
        <f>G170+H170+I170+J170-F170</f>
        <v>0</v>
      </c>
    </row>
    <row r="171" spans="1:11" ht="22.5" x14ac:dyDescent="0.25">
      <c r="A171" s="15"/>
      <c r="B171" s="24" t="s">
        <v>36</v>
      </c>
      <c r="C171" s="21" t="s">
        <v>494</v>
      </c>
      <c r="D171" s="51" t="s">
        <v>495</v>
      </c>
      <c r="E171" s="12" t="e">
        <f>E163+E164+E165+E166+E167+E168+E169+E170</f>
        <v>#VALUE!</v>
      </c>
      <c r="F171" s="12">
        <f>F163+F164+F165+F166+F167+F168+F169+F170</f>
        <v>4772401.07</v>
      </c>
      <c r="G171" s="12">
        <f>G163+G164+G165+G166+G167+G168+G169+G170</f>
        <v>3344759.58</v>
      </c>
      <c r="H171" s="12">
        <f>H163+H164+H165+H166+H167+H168+H169+H170</f>
        <v>1427641.49</v>
      </c>
      <c r="I171" s="12">
        <f>I163+I164+I165+I166+I167+I168+I169+I170</f>
        <v>0</v>
      </c>
      <c r="J171" s="28">
        <v>0</v>
      </c>
      <c r="K171" s="12">
        <f>K163+K164+K165+K166+K167+K168+K169+K170</f>
        <v>0</v>
      </c>
    </row>
    <row r="172" spans="1:11" ht="75" x14ac:dyDescent="0.25">
      <c r="A172" s="7" t="s">
        <v>496</v>
      </c>
      <c r="B172" s="20" t="s">
        <v>497</v>
      </c>
      <c r="C172" s="21" t="s">
        <v>498</v>
      </c>
      <c r="D172" s="51" t="s">
        <v>499</v>
      </c>
      <c r="E172" s="34" t="s">
        <v>4</v>
      </c>
      <c r="F172" s="34">
        <v>0</v>
      </c>
      <c r="G172" s="34">
        <v>0</v>
      </c>
      <c r="H172" s="34">
        <v>0</v>
      </c>
      <c r="I172" s="34">
        <v>0</v>
      </c>
      <c r="J172" s="28">
        <v>0</v>
      </c>
      <c r="K172" s="12">
        <f>G172+H172+I172+J172-F172</f>
        <v>0</v>
      </c>
    </row>
    <row r="173" spans="1:11" ht="33" x14ac:dyDescent="0.25">
      <c r="A173" s="7" t="s">
        <v>500</v>
      </c>
      <c r="B173" s="24" t="s">
        <v>36</v>
      </c>
      <c r="C173" s="21" t="s">
        <v>501</v>
      </c>
      <c r="D173" s="51" t="s">
        <v>502</v>
      </c>
      <c r="E173" s="12" t="e">
        <f>E85+E93+E98+E108+E131+E152+E157+E159+E162+E171</f>
        <v>#VALUE!</v>
      </c>
      <c r="F173" s="12">
        <f>F85+F93+F98+F108+F131+F152+F157+F159+F162+F171</f>
        <v>397251058.72999996</v>
      </c>
      <c r="G173" s="53">
        <f>G85+G93+G98+G108+G131+G152+G157+G159+G162+G171</f>
        <v>291577775.74000001</v>
      </c>
      <c r="H173" s="53">
        <f>H85+H93+H98+H108+H131+H152+H157+H159+H162+H171</f>
        <v>105673282.98999999</v>
      </c>
      <c r="I173" s="53">
        <f>I85+I93+I98+I108+I131+I152+I157+I159+I162+I171</f>
        <v>0</v>
      </c>
      <c r="J173" s="28">
        <v>0</v>
      </c>
      <c r="K173" s="45">
        <f>K85+K93+K98+K108+K131+K152+K157+K159+K162+K171</f>
        <v>-2.3283064365386963E-10</v>
      </c>
    </row>
    <row r="174" spans="1:11" ht="85.5" x14ac:dyDescent="0.25">
      <c r="A174" s="31" t="s">
        <v>503</v>
      </c>
      <c r="B174" s="32" t="s">
        <v>504</v>
      </c>
      <c r="C174" s="33" t="s">
        <v>505</v>
      </c>
      <c r="D174" s="52" t="s">
        <v>506</v>
      </c>
      <c r="E174" s="34" t="s">
        <v>4</v>
      </c>
      <c r="F174" s="39">
        <v>0</v>
      </c>
      <c r="G174" s="25">
        <v>0</v>
      </c>
      <c r="H174" s="25">
        <v>0</v>
      </c>
      <c r="I174" s="25">
        <v>0</v>
      </c>
      <c r="J174" s="28">
        <v>0</v>
      </c>
      <c r="K174" s="12" t="str">
        <f>E174</f>
        <v/>
      </c>
    </row>
    <row r="175" spans="1:11" ht="117" x14ac:dyDescent="0.25">
      <c r="A175" s="15"/>
      <c r="B175" s="32" t="s">
        <v>507</v>
      </c>
      <c r="C175" s="33" t="s">
        <v>508</v>
      </c>
      <c r="D175" s="52" t="s">
        <v>509</v>
      </c>
      <c r="E175" s="34" t="s">
        <v>4</v>
      </c>
      <c r="F175" s="39">
        <v>0</v>
      </c>
      <c r="G175" s="25">
        <v>0</v>
      </c>
      <c r="H175" s="25">
        <v>0</v>
      </c>
      <c r="I175" s="25">
        <v>0</v>
      </c>
      <c r="J175" s="28">
        <v>0</v>
      </c>
      <c r="K175" s="12" t="str">
        <f>E175</f>
        <v/>
      </c>
    </row>
    <row r="176" spans="1:11" ht="33" x14ac:dyDescent="0.25">
      <c r="A176" s="15"/>
      <c r="B176" s="24" t="s">
        <v>36</v>
      </c>
      <c r="C176" s="21" t="s">
        <v>510</v>
      </c>
      <c r="D176" s="51" t="s">
        <v>511</v>
      </c>
      <c r="E176" s="12" t="e">
        <f>E174+E175</f>
        <v>#VALUE!</v>
      </c>
      <c r="F176" s="12">
        <f>F174+F175</f>
        <v>0</v>
      </c>
      <c r="G176" s="12">
        <f>G174+G175</f>
        <v>0</v>
      </c>
      <c r="H176" s="12">
        <f>H174+H175</f>
        <v>0</v>
      </c>
      <c r="I176" s="12">
        <f>I174+I175</f>
        <v>0</v>
      </c>
      <c r="J176" s="28">
        <v>0</v>
      </c>
      <c r="K176" s="12" t="e">
        <f>K174+K175</f>
        <v>#VALUE!</v>
      </c>
    </row>
    <row r="177" spans="1:11" ht="43.5" x14ac:dyDescent="0.25">
      <c r="A177" s="7" t="s">
        <v>512</v>
      </c>
      <c r="B177" s="24" t="s">
        <v>36</v>
      </c>
      <c r="C177" s="21" t="s">
        <v>513</v>
      </c>
      <c r="D177" s="51" t="s">
        <v>514</v>
      </c>
      <c r="E177" s="12" t="e">
        <f>E173+E176</f>
        <v>#VALUE!</v>
      </c>
      <c r="F177" s="12">
        <f>F173+F176</f>
        <v>397251058.72999996</v>
      </c>
      <c r="G177" s="12">
        <f>G173+G176</f>
        <v>291577775.74000001</v>
      </c>
      <c r="H177" s="12">
        <f>H173+H176</f>
        <v>105673282.98999999</v>
      </c>
      <c r="I177" s="12">
        <f>I173+I176</f>
        <v>0</v>
      </c>
      <c r="J177" s="28">
        <v>0</v>
      </c>
      <c r="K177" s="12" t="e">
        <f>K173+K176</f>
        <v>#VALUE!</v>
      </c>
    </row>
    <row r="178" spans="1:11" ht="75" x14ac:dyDescent="0.25">
      <c r="A178" s="7" t="s">
        <v>515</v>
      </c>
      <c r="B178" s="20" t="s">
        <v>516</v>
      </c>
      <c r="C178" s="21" t="s">
        <v>516</v>
      </c>
      <c r="D178" s="51" t="s">
        <v>517</v>
      </c>
      <c r="E178" s="12" t="e">
        <f>E75-E177</f>
        <v>#VALUE!</v>
      </c>
      <c r="F178" s="12">
        <f>F75-F177</f>
        <v>-147431204.49999997</v>
      </c>
      <c r="G178" s="12">
        <f>G75-G177</f>
        <v>-114539037.75000003</v>
      </c>
      <c r="H178" s="12">
        <f>H75-H177</f>
        <v>-32892166.749999985</v>
      </c>
      <c r="I178" s="12">
        <f>I75-I177</f>
        <v>0</v>
      </c>
      <c r="J178" s="28">
        <v>0</v>
      </c>
      <c r="K178" s="12" t="e">
        <f>K75-K177</f>
        <v>#VALUE!</v>
      </c>
    </row>
  </sheetData>
  <mergeCells count="30">
    <mergeCell ref="A163:A171"/>
    <mergeCell ref="A174:A176"/>
    <mergeCell ref="G7:J7"/>
    <mergeCell ref="G9:H9"/>
    <mergeCell ref="A13:D13"/>
    <mergeCell ref="A14:D14"/>
    <mergeCell ref="A99:A108"/>
    <mergeCell ref="A109:A131"/>
    <mergeCell ref="A132:A152"/>
    <mergeCell ref="A153:A157"/>
    <mergeCell ref="A158:A159"/>
    <mergeCell ref="A160:A162"/>
    <mergeCell ref="A65:A66"/>
    <mergeCell ref="A67:A68"/>
    <mergeCell ref="A70:A74"/>
    <mergeCell ref="A77:A85"/>
    <mergeCell ref="A86:A93"/>
    <mergeCell ref="A94:A98"/>
    <mergeCell ref="A37:A39"/>
    <mergeCell ref="A40:A45"/>
    <mergeCell ref="A47:A50"/>
    <mergeCell ref="A53:A56"/>
    <mergeCell ref="A57:A62"/>
    <mergeCell ref="A63:A64"/>
    <mergeCell ref="A8:A9"/>
    <mergeCell ref="A15:A17"/>
    <mergeCell ref="A18:A22"/>
    <mergeCell ref="A23:A26"/>
    <mergeCell ref="A27:A30"/>
    <mergeCell ref="A31:A3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793952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sanAsl07_10</dc:creator>
  <cp:lastModifiedBy>sanAsl07_10</cp:lastModifiedBy>
  <dcterms:created xsi:type="dcterms:W3CDTF">2024-01-09T14:33:15Z</dcterms:created>
  <dcterms:modified xsi:type="dcterms:W3CDTF">2024-01-09T14:33:47Z</dcterms:modified>
</cp:coreProperties>
</file>